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89BA" lockStructure="1"/>
  <bookViews>
    <workbookView xWindow="480" yWindow="135" windowWidth="18195" windowHeight="11310"/>
  </bookViews>
  <sheets>
    <sheet name="Gemeente" sheetId="1" r:id="rId1"/>
    <sheet name="Gegevens" sheetId="2" state="hidden" r:id="rId2"/>
  </sheets>
  <calcPr calcId="145621"/>
</workbook>
</file>

<file path=xl/calcChain.xml><?xml version="1.0" encoding="utf-8"?>
<calcChain xmlns="http://schemas.openxmlformats.org/spreadsheetml/2006/main">
  <c r="I7" i="1" l="1"/>
  <c r="I16" i="1"/>
  <c r="B24" i="1" l="1"/>
  <c r="B23" i="1"/>
  <c r="B17" i="1"/>
  <c r="B15" i="1"/>
  <c r="I22" i="1" l="1"/>
  <c r="K15" i="1" l="1"/>
  <c r="J15" i="1" s="1"/>
  <c r="M28" i="1" l="1"/>
  <c r="I32" i="1"/>
  <c r="I30" i="1" s="1"/>
  <c r="M29" i="1" l="1"/>
  <c r="M24" i="1"/>
  <c r="M32" i="1" l="1"/>
  <c r="M27" i="1" l="1"/>
  <c r="I26" i="1" l="1"/>
  <c r="M26" i="1" l="1"/>
  <c r="I15" i="1" l="1"/>
  <c r="M22" i="1"/>
  <c r="M23" i="1" s="1"/>
  <c r="M35" i="1" s="1"/>
  <c r="I17" i="1" l="1"/>
  <c r="I24" i="1"/>
  <c r="I31" i="1" s="1"/>
  <c r="I23" i="1"/>
  <c r="I33" i="1" l="1"/>
  <c r="M31" i="1"/>
  <c r="M30" i="1"/>
  <c r="I34" i="1"/>
  <c r="I37" i="1" s="1"/>
  <c r="M33" i="1" l="1"/>
  <c r="M34" i="1" s="1"/>
  <c r="M37" i="1" l="1"/>
  <c r="M39" i="1" l="1"/>
</calcChain>
</file>

<file path=xl/sharedStrings.xml><?xml version="1.0" encoding="utf-8"?>
<sst xmlns="http://schemas.openxmlformats.org/spreadsheetml/2006/main" count="454" uniqueCount="452">
  <si>
    <t>Gemeentecode</t>
  </si>
  <si>
    <t>gemeente_naam</t>
  </si>
  <si>
    <t>Kosten</t>
  </si>
  <si>
    <t>Categorie</t>
  </si>
  <si>
    <t>Respons</t>
  </si>
  <si>
    <t>Nummer</t>
  </si>
  <si>
    <t>Volgnummer</t>
  </si>
  <si>
    <t>Gemeente:</t>
  </si>
  <si>
    <t>Spreiding</t>
  </si>
  <si>
    <t>Nauwkeurigheidsmarge</t>
  </si>
  <si>
    <t>Betrouwbaarheids</t>
  </si>
  <si>
    <t>Populatie</t>
  </si>
  <si>
    <t>STEEKPROEF</t>
  </si>
  <si>
    <t>KOSTEN</t>
  </si>
  <si>
    <t>Prijs per respondent</t>
  </si>
  <si>
    <t xml:space="preserve"> </t>
  </si>
  <si>
    <t>* Bij het bepalen van het benodigd aantal respondenten op gemeenteniveau is rekening gehouden met specifieke WoON-eisen,</t>
  </si>
  <si>
    <t xml:space="preserve">  bijvoorbeeld om ook bij samengestelde variabelen het gewenste betrouwbaarheidsniveau te krijgen.</t>
  </si>
  <si>
    <t>Totaalprijs oversampling (inclusief stimuleringsbijdrage)</t>
  </si>
  <si>
    <t>Exlusief stimuleringsbijdrage</t>
  </si>
  <si>
    <t>Inclusief stimuleringsbijdrage</t>
  </si>
  <si>
    <t>* Alle genoemde aantallen en prijzen zijn indicatief. Er kunnen geen rechten aan ontleend worden.</t>
  </si>
  <si>
    <t>G32</t>
  </si>
  <si>
    <t>partijen</t>
  </si>
  <si>
    <t>Vaste kosten</t>
  </si>
  <si>
    <t>In G32</t>
  </si>
  <si>
    <t>stimulering G32</t>
  </si>
  <si>
    <t>stimulering bij 2 partners</t>
  </si>
  <si>
    <t>stimulering bij 3 partners</t>
  </si>
  <si>
    <t>stimulering bij &gt;= 4 partners</t>
  </si>
  <si>
    <t>* Om voor een stimuleringsbijdrage in aanmerking te komen gelden specifieke voorwaarden omtrent de steekproefomvang en aantal samenwerkingspartners.</t>
  </si>
  <si>
    <t>Aantal personen in uitgezette basissteekproef</t>
  </si>
  <si>
    <t>Responskans</t>
  </si>
  <si>
    <r>
      <t xml:space="preserve">Totaalprijs oversampling (inclusief vast bedrag deelname - </t>
    </r>
    <r>
      <rPr>
        <sz val="11"/>
        <rFont val="Calibri"/>
        <family val="2"/>
      </rPr>
      <t>€ 3.800)</t>
    </r>
  </si>
  <si>
    <t>Reguliere steekproefomvang</t>
  </si>
  <si>
    <t>Responseis ja of nee</t>
  </si>
  <si>
    <t>"ja" invullen als respons een eis is, "nee" als respons een verwachting  is</t>
  </si>
  <si>
    <t>Aantal partijen waarmee u samenwerkt</t>
  </si>
  <si>
    <t>Stimuleringspercentage</t>
  </si>
  <si>
    <t>Subsidie</t>
  </si>
  <si>
    <t>Benodigd aantal personen in uitgezette steekproef totaal</t>
  </si>
  <si>
    <t>Benodigd aantal personen in uitgezette oversampling steekproef</t>
  </si>
  <si>
    <t>Appingedam</t>
  </si>
  <si>
    <t>Bedum</t>
  </si>
  <si>
    <t>Bellingwedde</t>
  </si>
  <si>
    <t>Ten Boer</t>
  </si>
  <si>
    <t>Delfzijl</t>
  </si>
  <si>
    <t>Groningen</t>
  </si>
  <si>
    <t>Grootegast</t>
  </si>
  <si>
    <t>Haren</t>
  </si>
  <si>
    <t>Hoogezand-Sappemeer</t>
  </si>
  <si>
    <t>Leek</t>
  </si>
  <si>
    <t>Loppersum</t>
  </si>
  <si>
    <t>Marum</t>
  </si>
  <si>
    <t>Almere</t>
  </si>
  <si>
    <t>Stadskanaal</t>
  </si>
  <si>
    <t>Slochteren</t>
  </si>
  <si>
    <t>Veendam</t>
  </si>
  <si>
    <t>Vlagtwedde</t>
  </si>
  <si>
    <t>Zeewolde</t>
  </si>
  <si>
    <t>Winsum</t>
  </si>
  <si>
    <t>Zuidhorn</t>
  </si>
  <si>
    <t>Dongeradeel</t>
  </si>
  <si>
    <t>Achtkarspelen</t>
  </si>
  <si>
    <t>Ameland</t>
  </si>
  <si>
    <t>het Bildt</t>
  </si>
  <si>
    <t>Franekeradeel</t>
  </si>
  <si>
    <t>Harlingen</t>
  </si>
  <si>
    <t>Heerenveen</t>
  </si>
  <si>
    <t>Kollumerland en Nieuwkruisland</t>
  </si>
  <si>
    <t>Leeuwarden</t>
  </si>
  <si>
    <t>Leeuwarderadeel</t>
  </si>
  <si>
    <t>Ooststellingwerf</t>
  </si>
  <si>
    <t>Opsterland</t>
  </si>
  <si>
    <t>Schiermonnikoog</t>
  </si>
  <si>
    <t>Smallingerland</t>
  </si>
  <si>
    <t>Terschelling</t>
  </si>
  <si>
    <t>Vlieland</t>
  </si>
  <si>
    <t>Weststellingwerf</t>
  </si>
  <si>
    <t>Assen</t>
  </si>
  <si>
    <t>Coevorden</t>
  </si>
  <si>
    <t>Emmen</t>
  </si>
  <si>
    <t>Hoogeveen</t>
  </si>
  <si>
    <t>Meppel</t>
  </si>
  <si>
    <t>Littenseradiel</t>
  </si>
  <si>
    <t>Almelo</t>
  </si>
  <si>
    <t>Borne</t>
  </si>
  <si>
    <t>Dalfsen</t>
  </si>
  <si>
    <t>Deventer</t>
  </si>
  <si>
    <t>Enschede</t>
  </si>
  <si>
    <t>Haaksbergen</t>
  </si>
  <si>
    <t>Hardenberg</t>
  </si>
  <si>
    <t>Hellendoorn</t>
  </si>
  <si>
    <t>Hengelo</t>
  </si>
  <si>
    <t>Kampen</t>
  </si>
  <si>
    <t>Losser</t>
  </si>
  <si>
    <t>Noordoostpolder</t>
  </si>
  <si>
    <t>Oldenzaal</t>
  </si>
  <si>
    <t>Ommen</t>
  </si>
  <si>
    <t>Raalte</t>
  </si>
  <si>
    <t>Staphorst</t>
  </si>
  <si>
    <t>Tubbergen</t>
  </si>
  <si>
    <t>Urk</t>
  </si>
  <si>
    <t>Wierden</t>
  </si>
  <si>
    <t>Zwolle</t>
  </si>
  <si>
    <t>Rijnwaarden</t>
  </si>
  <si>
    <t>Aalten</t>
  </si>
  <si>
    <t>Apeldoorn</t>
  </si>
  <si>
    <t>Arnhem</t>
  </si>
  <si>
    <t>Barneveld</t>
  </si>
  <si>
    <t>Beuningen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</si>
  <si>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</si>
  <si>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</si>
  <si>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</si>
  <si>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</si>
  <si>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</si>
  <si>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</si>
  <si>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</si>
  <si>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</si>
  <si>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</si>
  <si>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</si>
  <si>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</si>
  <si>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Geldermalsen</t>
  </si>
  <si>
    <t>Groesbeek</t>
  </si>
  <si>
    <t>Harderwijk</t>
  </si>
  <si>
    <t>Hattem</t>
  </si>
  <si>
    <t>Heerde</t>
  </si>
  <si>
    <t>Heumen</t>
  </si>
  <si>
    <t>Lochem</t>
  </si>
  <si>
    <t>Maasdriel</t>
  </si>
  <si>
    <t>Millingen aan de Rijn</t>
  </si>
  <si>
    <t>Nijkerk</t>
  </si>
  <si>
    <t>Nijmegen</t>
  </si>
  <si>
    <t>Oldebroek</t>
  </si>
  <si>
    <t>Putten</t>
  </si>
  <si>
    <t>Renkum</t>
  </si>
  <si>
    <t>Rheden</t>
  </si>
  <si>
    <t>Rozendaal</t>
  </si>
  <si>
    <t>Scherpenzeel</t>
  </si>
  <si>
    <t>Tiel</t>
  </si>
  <si>
    <t>Ubbergen</t>
  </si>
  <si>
    <t>Voorst</t>
  </si>
  <si>
    <t>Wageningen</t>
  </si>
  <si>
    <t>Westervoort</t>
  </si>
  <si>
    <t>Winterswijk</t>
  </si>
  <si>
    <t>Wijchen</t>
  </si>
  <si>
    <t>Zaltbommel</t>
  </si>
  <si>
    <t>Zevenaar</t>
  </si>
  <si>
    <t>Zutphen</t>
  </si>
  <si>
    <t>Nunspeet</t>
  </si>
  <si>
    <t>Dronten</t>
  </si>
  <si>
    <t>Neerijnen</t>
  </si>
  <si>
    <t>Amersfoort</t>
  </si>
  <si>
    <t>Baarn</t>
  </si>
  <si>
    <t>De Bilt</t>
  </si>
  <si>
    <t>Bunnik</t>
  </si>
  <si>
    <t>Bunschoten</t>
  </si>
  <si>
    <t>Eemnes</t>
  </si>
  <si>
    <t>Houten</t>
  </si>
  <si>
    <t>Leusden</t>
  </si>
  <si>
    <t>Lopik</t>
  </si>
  <si>
    <t>Montfoort</t>
  </si>
  <si>
    <t>Renswoude</t>
  </si>
  <si>
    <t>Rhenen</t>
  </si>
  <si>
    <t>Soest</t>
  </si>
  <si>
    <t>Utrecht</t>
  </si>
  <si>
    <t>Veenendaal</t>
  </si>
  <si>
    <t>Woudenberg</t>
  </si>
  <si>
    <t>Wijk bij Duurstede</t>
  </si>
  <si>
    <t>IJsselstein</t>
  </si>
  <si>
    <t>Zeist</t>
  </si>
  <si>
    <t>Nieuwegein</t>
  </si>
  <si>
    <t>Aalsmeer</t>
  </si>
  <si>
    <t>Alkmaar</t>
  </si>
  <si>
    <t>Amstelveen</t>
  </si>
  <si>
    <t>Amsterdam</t>
  </si>
  <si>
    <t>Graft-De Rijp</t>
  </si>
  <si>
    <t>Beemster</t>
  </si>
  <si>
    <t>Bergen (NH.)</t>
  </si>
  <si>
    <t>Beverwijk</t>
  </si>
  <si>
    <t>Blaricum</t>
  </si>
  <si>
    <t>Bloemendaal</t>
  </si>
  <si>
    <t>Bussum</t>
  </si>
  <si>
    <t>Castricum</t>
  </si>
  <si>
    <t>Diemen</t>
  </si>
  <si>
    <t>Edam-Volendam</t>
  </si>
  <si>
    <t>Enkhuizen</t>
  </si>
  <si>
    <t>Haarlem</t>
  </si>
  <si>
    <t>Haarlemmerliede en Spaarnwoude</t>
  </si>
  <si>
    <t>Haarlemmermeer</t>
  </si>
  <si>
    <t>Heemskerk</t>
  </si>
  <si>
    <t>Heemstede</t>
  </si>
  <si>
    <t>Heerhugowaard</t>
  </si>
  <si>
    <t>Heiloo</t>
  </si>
  <si>
    <t>Den Helder</t>
  </si>
  <si>
    <t>Hilversum</t>
  </si>
  <si>
    <t>Hoorn</t>
  </si>
  <si>
    <t>Huizen</t>
  </si>
  <si>
    <t>Landsmeer</t>
  </si>
  <si>
    <t>Langedijk</t>
  </si>
  <si>
    <t>Laren</t>
  </si>
  <si>
    <t>Medemblik</t>
  </si>
  <si>
    <t>Muiden</t>
  </si>
  <si>
    <t>Naarden</t>
  </si>
  <si>
    <t>Oostzaan</t>
  </si>
  <si>
    <t>Opmeer</t>
  </si>
  <si>
    <t>Ouder-Amstel</t>
  </si>
  <si>
    <t>Purmerend</t>
  </si>
  <si>
    <t>Schagen</t>
  </si>
  <si>
    <t>Texel</t>
  </si>
  <si>
    <t>Uitgeest</t>
  </si>
  <si>
    <t>Uithoorn</t>
  </si>
  <si>
    <t>Velsen</t>
  </si>
  <si>
    <t>Weesp</t>
  </si>
  <si>
    <t>Schermer</t>
  </si>
  <si>
    <t>Zandvoort</t>
  </si>
  <si>
    <t>Zeevang</t>
  </si>
  <si>
    <t>Zaanstad</t>
  </si>
  <si>
    <t>Alblasserdam</t>
  </si>
  <si>
    <t>Alphen aan den Rijn</t>
  </si>
  <si>
    <t>Barendrecht</t>
  </si>
  <si>
    <t>Bergambacht</t>
  </si>
  <si>
    <t>Drechterland</t>
  </si>
  <si>
    <t>Brielle</t>
  </si>
  <si>
    <t>Capelle aan den IJssel</t>
  </si>
  <si>
    <t>Delft</t>
  </si>
  <si>
    <t>Dordrecht</t>
  </si>
  <si>
    <t>Gorinchem</t>
  </si>
  <si>
    <t>Gouda</t>
  </si>
  <si>
    <t>'s-Gravenhage</t>
  </si>
  <si>
    <t>Hardinxveld-Giessendam</t>
  </si>
  <si>
    <t>Hellevoetsluis</t>
  </si>
  <si>
    <t>Hendrik-Ido-Ambacht</t>
  </si>
  <si>
    <t>Stede Broec</t>
  </si>
  <si>
    <t>Hillegom</t>
  </si>
  <si>
    <t>Katwijk</t>
  </si>
  <si>
    <t>Krimpen aan den IJssel</t>
  </si>
  <si>
    <t>Leerdam</t>
  </si>
  <si>
    <t>Leiden</t>
  </si>
  <si>
    <t>Leiderdorp</t>
  </si>
  <si>
    <t>Lisse</t>
  </si>
  <si>
    <t>Maassluis</t>
  </si>
  <si>
    <t>Bernisse</t>
  </si>
  <si>
    <t>Nieuwkoop</t>
  </si>
  <si>
    <t>Noordwijk</t>
  </si>
  <si>
    <t>Noordwijkerhout</t>
  </si>
  <si>
    <t>Oegstgeest</t>
  </si>
  <si>
    <t>Oud-Beijerland</t>
  </si>
  <si>
    <t>Binnenmaas</t>
  </si>
  <si>
    <t>Korendijk</t>
  </si>
  <si>
    <t>Oudewater</t>
  </si>
  <si>
    <t>Papendrecht</t>
  </si>
  <si>
    <t>Ridderkerk</t>
  </si>
  <si>
    <t>Rotterdam</t>
  </si>
  <si>
    <t>Rijswijk</t>
  </si>
  <si>
    <t>Schiedam</t>
  </si>
  <si>
    <t>Schoonhoven</t>
  </si>
  <si>
    <t>Sliedrecht</t>
  </si>
  <si>
    <t>Cromstrijen</t>
  </si>
  <si>
    <t>Spijkenisse</t>
  </si>
  <si>
    <t>Albrandswaard</t>
  </si>
  <si>
    <t>Westvoorne</t>
  </si>
  <si>
    <t>Strijen</t>
  </si>
  <si>
    <t>Vianen</t>
  </si>
  <si>
    <t>Vlaardingen</t>
  </si>
  <si>
    <t>Vlist</t>
  </si>
  <si>
    <t>Voorschoten</t>
  </si>
  <si>
    <t>Waddinxveen</t>
  </si>
  <si>
    <t>Wassenaar</t>
  </si>
  <si>
    <t>Woerden</t>
  </si>
  <si>
    <t>Zoetermeer</t>
  </si>
  <si>
    <t>Zoeterwoude</t>
  </si>
  <si>
    <t>Zwijndrecht</t>
  </si>
  <si>
    <t>Nederlek</t>
  </si>
  <si>
    <t>Ouderkerk</t>
  </si>
  <si>
    <t>Borsele</t>
  </si>
  <si>
    <t>Goes</t>
  </si>
  <si>
    <t>West Maas en Waal</t>
  </si>
  <si>
    <t>Hulst</t>
  </si>
  <si>
    <t>Kapelle</t>
  </si>
  <si>
    <t>Middelburg</t>
  </si>
  <si>
    <t>Giessenlanden</t>
  </si>
  <si>
    <t>Reimerswaal</t>
  </si>
  <si>
    <t>Zederik</t>
  </si>
  <si>
    <t>Terneuzen</t>
  </si>
  <si>
    <t>Tholen</t>
  </si>
  <si>
    <t>Veere</t>
  </si>
  <si>
    <t>Vlissingen</t>
  </si>
  <si>
    <t>Lingewaal</t>
  </si>
  <si>
    <t>De Ronde Venen</t>
  </si>
  <si>
    <t>Tytsjerksteradiel</t>
  </si>
  <si>
    <t>Aalburg</t>
  </si>
  <si>
    <t>Asten</t>
  </si>
  <si>
    <t>Baarle-Nassau</t>
  </si>
  <si>
    <t>Bergen op Zoom</t>
  </si>
  <si>
    <t>Best</t>
  </si>
  <si>
    <t>Boekel</t>
  </si>
  <si>
    <t>Boxmeer</t>
  </si>
  <si>
    <t>Boxtel</t>
  </si>
  <si>
    <t>Breda</t>
  </si>
  <si>
    <t>Deurne</t>
  </si>
  <si>
    <t>Pekela</t>
  </si>
  <si>
    <t>Dongen</t>
  </si>
  <si>
    <t>Eersel</t>
  </si>
  <si>
    <t>Eindhoven</t>
  </si>
  <si>
    <t>Etten-Leur</t>
  </si>
  <si>
    <t>Geertruidenberg</t>
  </si>
  <si>
    <t>Gilze en Rijen</t>
  </si>
  <si>
    <t>Goirle</t>
  </si>
  <si>
    <t>Grave</t>
  </si>
  <si>
    <t>Haaren</t>
  </si>
  <si>
    <t>Helmond</t>
  </si>
  <si>
    <t>'s-Hertogenbosch</t>
  </si>
  <si>
    <t>Heusden</t>
  </si>
  <si>
    <t>Hilvarenbeek</t>
  </si>
  <si>
    <t>Loon op Zand</t>
  </si>
  <si>
    <t>Mill en Sint Hubert</t>
  </si>
  <si>
    <t>Nuenen, Gerwen en Nederwetten</t>
  </si>
  <si>
    <t>Oirschot</t>
  </si>
  <si>
    <t>Oisterwijk</t>
  </si>
  <si>
    <t>Oosterhout</t>
  </si>
  <si>
    <t>Oss</t>
  </si>
  <si>
    <t>Rucphen</t>
  </si>
  <si>
    <t>Schijndel</t>
  </si>
  <si>
    <t>Sint-Michielsgestel</t>
  </si>
  <si>
    <t>Sint-Oedenrode</t>
  </si>
  <si>
    <t>Someren</t>
  </si>
  <si>
    <t>Son en Breugel</t>
  </si>
  <si>
    <t>Steenbergen</t>
  </si>
  <si>
    <t>Waterland</t>
  </si>
  <si>
    <t>Tilburg</t>
  </si>
  <si>
    <t>Uden</t>
  </si>
  <si>
    <t>Valkenswaard</t>
  </si>
  <si>
    <t>Veghel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</si>
  <si>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</si>
  <si>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</si>
  <si>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</si>
  <si>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</si>
  <si>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</si>
  <si>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</si>
  <si>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</si>
  <si>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</si>
  <si>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Wormerland</t>
  </si>
  <si>
    <t>Onderbanken</t>
  </si>
  <si>
    <t>Landgraaf</t>
  </si>
  <si>
    <t>Beek</t>
  </si>
  <si>
    <t>Beesel</t>
  </si>
  <si>
    <t>Bergen (L.)</t>
  </si>
  <si>
    <t>Brunssum</t>
  </si>
  <si>
    <t>Gennep</t>
  </si>
  <si>
    <t>Heerlen</t>
  </si>
  <si>
    <t>Kerkrade</t>
  </si>
  <si>
    <t>Maastricht</t>
  </si>
  <si>
    <t>Meerssen</t>
  </si>
  <si>
    <t>Mook en Middelaar</t>
  </si>
  <si>
    <t>Nederweert</t>
  </si>
  <si>
    <t>Nuth</t>
  </si>
  <si>
    <t>Roermond</t>
  </si>
  <si>
    <t>Schinnen</t>
  </si>
  <si>
    <t>Simpelveld</t>
  </si>
  <si>
    <t>Stein</t>
  </si>
  <si>
    <t>Vaals</t>
  </si>
  <si>
    <t>Venlo</t>
  </si>
  <si>
    <t>Venray</t>
  </si>
  <si>
    <t>Voerendaal</t>
  </si>
  <si>
    <t>Weert</t>
  </si>
  <si>
    <t>Valkenburg aan de Geul</t>
  </si>
  <si>
    <t>Lelystad</t>
  </si>
  <si>
    <t>Horst aan de Maas</t>
  </si>
  <si>
    <t>Oude IJsselstreek</t>
  </si>
  <si>
    <t>Teylingen</t>
  </si>
  <si>
    <t>Utrechtse Heuvelrug</t>
  </si>
  <si>
    <t>Oost Gelre</t>
  </si>
  <si>
    <t>Koggenland</t>
  </si>
  <si>
    <t>Lansingerland</t>
  </si>
  <si>
    <t>Leudal</t>
  </si>
  <si>
    <t>Maasgouw</t>
  </si>
  <si>
    <t>Eemsmond</t>
  </si>
  <si>
    <t>Gemert-Bakel</t>
  </si>
  <si>
    <t>Halderberge</t>
  </si>
  <si>
    <t>Heeze-Leende</t>
  </si>
  <si>
    <t>Laarbeek</t>
  </si>
  <si>
    <t>De Marne</t>
  </si>
  <si>
    <t>Reusel-De Mierden</t>
  </si>
  <si>
    <t>Roerdalen</t>
  </si>
  <si>
    <t>Maasdonk</t>
  </si>
  <si>
    <t>Roosendaal</t>
  </si>
  <si>
    <t>Schouwen-Duiveland</t>
  </si>
  <si>
    <t>Aa en Hunze</t>
  </si>
  <si>
    <t>Borger-Odoorn</t>
  </si>
  <si>
    <t>Cuijk</t>
  </si>
  <si>
    <t>Landerd</t>
  </si>
  <si>
    <t>De Wolden</t>
  </si>
  <si>
    <t>Noord-Beveland</t>
  </si>
  <si>
    <t>Wijdemeren</t>
  </si>
  <si>
    <t>Noordenveld</t>
  </si>
  <si>
    <t>Twenterand</t>
  </si>
  <si>
    <t>Westerveld</t>
  </si>
  <si>
    <t>Sint Anthonis</t>
  </si>
  <si>
    <t>Lingewaard</t>
  </si>
  <si>
    <t>Cranendonck</t>
  </si>
  <si>
    <t>Steenwijkerland</t>
  </si>
  <si>
    <t>Moerdijk</t>
  </si>
  <si>
    <t>Echt-Susteren</t>
  </si>
  <si>
    <t>Sluis</t>
  </si>
  <si>
    <t>Drimmelen</t>
  </si>
  <si>
    <t>Bernheze</t>
  </si>
  <si>
    <t>Ferwerderadiel</t>
  </si>
  <si>
    <t>Alphen-Chaam</t>
  </si>
  <si>
    <t>Bergeijk</t>
  </si>
  <si>
    <t>Bladel</t>
  </si>
  <si>
    <t>Gulpen-Wittem</t>
  </si>
  <si>
    <t>Tynaarlo</t>
  </si>
  <si>
    <t>Midden-Drenthe</t>
  </si>
  <si>
    <t>Overbetuwe</t>
  </si>
  <si>
    <t>Hof van Twente</t>
  </si>
  <si>
    <t>Neder-Betuwe</t>
  </si>
  <si>
    <t>Rijssen-Holten</t>
  </si>
  <si>
    <t>Geldrop-Mierlo</t>
  </si>
  <si>
    <t>Olst-Wijhe</t>
  </si>
  <si>
    <t>Dinkelland</t>
  </si>
  <si>
    <t>Westland</t>
  </si>
  <si>
    <t>Midden-Delfland</t>
  </si>
  <si>
    <t>Berkelland</t>
  </si>
  <si>
    <t>Bronckhorst</t>
  </si>
  <si>
    <t>Sittard-Geleen</t>
  </si>
  <si>
    <t>Kaag en Braassem</t>
  </si>
  <si>
    <t>Dantumadiel</t>
  </si>
  <si>
    <t>Zuidplas</t>
  </si>
  <si>
    <t>Peel en Maas</t>
  </si>
  <si>
    <t>Oldambt</t>
  </si>
  <si>
    <t>Zwartewaterland</t>
  </si>
  <si>
    <t>Súdwest-Fryslân</t>
  </si>
  <si>
    <t>Bodegraven-Reeuwijk</t>
  </si>
  <si>
    <t>Eijsden-Margraten</t>
  </si>
  <si>
    <t>Stichtse Vecht</t>
  </si>
  <si>
    <t>Menameradiel</t>
  </si>
  <si>
    <t>Hollands Kroon</t>
  </si>
  <si>
    <t>Leidschendam-Voorburg</t>
  </si>
  <si>
    <t>De Friese Meren</t>
  </si>
  <si>
    <t>Goeree-Overflakkee</t>
  </si>
  <si>
    <t>Pijnacker-Nootdorp</t>
  </si>
  <si>
    <t>Molenwaard</t>
  </si>
  <si>
    <t>Montferland</t>
  </si>
  <si>
    <t>Menterwolde</t>
  </si>
  <si>
    <t>Aantal respondenten in de basissteekproef (verwacht)</t>
  </si>
  <si>
    <t>Aantal respondenten in de oversampling (verwacht)</t>
  </si>
  <si>
    <t>nee</t>
  </si>
  <si>
    <t>* Bij een responseis wordt een grotere steekproef getrokken, zodat de kans dat de gewenste respons minimaal gehaald wordt, 95% is. U koopt als het ware meer zekerheid. Standaard wordt met een responsverwachting gewerkt, waarbij de werkelijke respons iets hoger, maar ook iets lager kan uitvallen. Voor meer informatie kunt u terecht bij het Projectbureau WoON Oversampling.</t>
  </si>
  <si>
    <t>Aantal huishoudens</t>
  </si>
  <si>
    <t>aantal huishoudens op 1-1-2013 (bron: CBS, Statline)</t>
  </si>
  <si>
    <t>maximale subsidie G32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</si>
</sst>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0" xfId="0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9" fontId="0" fillId="2" borderId="0" xfId="0" applyNumberFormat="1" applyFill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3" fontId="2" fillId="3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3" fontId="1" fillId="2" borderId="0" xfId="0" applyNumberFormat="1" applyFont="1" applyFill="1" applyAlignment="1" applyProtection="1">
      <alignment vertical="center"/>
      <protection hidden="1"/>
    </xf>
    <xf numFmtId="3" fontId="0" fillId="2" borderId="0" xfId="0" applyNumberFormat="1" applyFill="1" applyBorder="1" applyAlignment="1" applyProtection="1">
      <alignment vertical="center"/>
      <protection hidden="1"/>
    </xf>
    <xf numFmtId="164" fontId="0" fillId="2" borderId="0" xfId="0" applyNumberFormat="1" applyFill="1" applyAlignment="1" applyProtection="1">
      <alignment vertical="center"/>
      <protection hidden="1"/>
    </xf>
    <xf numFmtId="164" fontId="5" fillId="2" borderId="0" xfId="0" applyNumberFormat="1" applyFont="1" applyFill="1" applyAlignment="1" applyProtection="1">
      <alignment vertical="center"/>
      <protection hidden="1"/>
    </xf>
    <xf numFmtId="3" fontId="10" fillId="2" borderId="0" xfId="0" applyNumberFormat="1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9" fontId="10" fillId="2" borderId="0" xfId="0" applyNumberFormat="1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3" fontId="10" fillId="2" borderId="0" xfId="0" applyNumberFormat="1" applyFont="1" applyFill="1" applyAlignment="1" applyProtection="1">
      <alignment horizontal="right" vertical="center"/>
      <protection hidden="1"/>
    </xf>
    <xf numFmtId="9" fontId="10" fillId="2" borderId="0" xfId="1" applyFont="1" applyFill="1" applyAlignment="1" applyProtection="1">
      <alignment vertical="center"/>
      <protection hidden="1"/>
    </xf>
    <xf numFmtId="164" fontId="11" fillId="2" borderId="0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164" fontId="13" fillId="2" borderId="0" xfId="0" applyNumberFormat="1" applyFont="1" applyFill="1" applyBorder="1" applyAlignment="1" applyProtection="1">
      <alignment vertical="center"/>
      <protection hidden="1"/>
    </xf>
    <xf numFmtId="164" fontId="9" fillId="2" borderId="0" xfId="0" applyNumberFormat="1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9" fontId="10" fillId="0" borderId="0" xfId="1" applyFont="1" applyFill="1" applyAlignment="1" applyProtection="1">
      <alignment vertical="center"/>
      <protection hidden="1"/>
    </xf>
    <xf numFmtId="0" fontId="7" fillId="0" borderId="0" xfId="0" quotePrefix="1" applyFont="1" applyFill="1" applyAlignment="1" applyProtection="1">
      <alignment horizontal="left" vertical="center"/>
      <protection hidden="1"/>
    </xf>
    <xf numFmtId="0" fontId="0" fillId="0" borderId="0" xfId="0" applyFill="1"/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9" fontId="10" fillId="2" borderId="0" xfId="1" applyNumberFormat="1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3" fontId="9" fillId="2" borderId="0" xfId="0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3" fontId="0" fillId="4" borderId="1" xfId="0" applyNumberFormat="1" applyFill="1" applyBorder="1" applyAlignment="1" applyProtection="1">
      <alignment vertical="center"/>
      <protection locked="0" hidden="1"/>
    </xf>
    <xf numFmtId="3" fontId="0" fillId="4" borderId="1" xfId="0" applyNumberFormat="1" applyFill="1" applyBorder="1" applyAlignment="1" applyProtection="1">
      <alignment horizontal="right" vertical="center"/>
      <protection locked="0" hidden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Gegevens!$J$2" fmlaRange="Gegevens!$C$2:$C$419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</xdr:row>
          <xdr:rowOff>142875</xdr:rowOff>
        </xdr:from>
        <xdr:to>
          <xdr:col>6</xdr:col>
          <xdr:colOff>142875</xdr:colOff>
          <xdr:row>4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U45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3.7109375" style="2" customWidth="1"/>
    <col min="2" max="2" width="13.5703125" style="3" customWidth="1"/>
    <col min="3" max="8" width="9.140625" style="2"/>
    <col min="9" max="9" width="10.85546875" style="2" customWidth="1"/>
    <col min="10" max="10" width="7" style="2" hidden="1" customWidth="1"/>
    <col min="11" max="11" width="9.28515625" style="2" hidden="1" customWidth="1"/>
    <col min="12" max="12" width="17.5703125" style="2" customWidth="1"/>
    <col min="13" max="13" width="12" style="2" customWidth="1"/>
    <col min="14" max="14" width="13.7109375" style="2" customWidth="1"/>
    <col min="15" max="15" width="9.140625" style="2" customWidth="1"/>
    <col min="16" max="16" width="27.42578125" style="2" bestFit="1" customWidth="1"/>
    <col min="17" max="17" width="9.5703125" style="2" bestFit="1" customWidth="1"/>
    <col min="18" max="21" width="9.140625" style="2"/>
    <col min="22" max="16384" width="9.140625" style="4"/>
  </cols>
  <sheetData>
    <row r="1" spans="1:21" ht="20.25" customHeight="1" x14ac:dyDescent="0.25"/>
    <row r="2" spans="1:21" ht="24" customHeight="1" x14ac:dyDescent="0.25">
      <c r="B2" s="5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1" ht="16.5" customHeight="1" x14ac:dyDescent="0.25"/>
    <row r="4" spans="1:21" x14ac:dyDescent="0.25">
      <c r="B4" s="7" t="s">
        <v>7</v>
      </c>
    </row>
    <row r="7" spans="1:21" s="34" customFormat="1" x14ac:dyDescent="0.25">
      <c r="A7" s="31"/>
      <c r="B7" s="31" t="s">
        <v>11</v>
      </c>
      <c r="C7" s="31"/>
      <c r="D7" s="31"/>
      <c r="E7" s="31"/>
      <c r="F7" s="31"/>
      <c r="G7" s="31"/>
      <c r="H7" s="31"/>
      <c r="I7" s="43">
        <f>VLOOKUP(Gegevens!J2,Gegevens!A2:I419,9,FALSE)</f>
        <v>11183</v>
      </c>
      <c r="J7" s="31"/>
      <c r="K7" s="31"/>
      <c r="L7" s="44" t="s">
        <v>450</v>
      </c>
      <c r="M7" s="31"/>
      <c r="N7" s="31"/>
      <c r="O7" s="31"/>
      <c r="P7" s="31"/>
      <c r="Q7" s="31"/>
      <c r="R7" s="31"/>
      <c r="S7" s="31"/>
      <c r="T7" s="31"/>
      <c r="U7" s="31"/>
    </row>
    <row r="8" spans="1:21" x14ac:dyDescent="0.25">
      <c r="B8" s="7" t="s">
        <v>37</v>
      </c>
      <c r="I8" s="46">
        <v>0</v>
      </c>
      <c r="L8" s="42" t="s">
        <v>23</v>
      </c>
    </row>
    <row r="9" spans="1:21" s="8" customFormat="1" x14ac:dyDescent="0.25">
      <c r="B9" s="9" t="s">
        <v>35</v>
      </c>
      <c r="I9" s="47" t="s">
        <v>447</v>
      </c>
      <c r="L9" s="36" t="s">
        <v>36</v>
      </c>
    </row>
    <row r="10" spans="1:21" x14ac:dyDescent="0.25">
      <c r="B10" s="10"/>
    </row>
    <row r="11" spans="1:21" x14ac:dyDescent="0.25">
      <c r="B11" s="3" t="s">
        <v>8</v>
      </c>
      <c r="I11" s="11">
        <v>0.5</v>
      </c>
    </row>
    <row r="12" spans="1:21" x14ac:dyDescent="0.25">
      <c r="B12" s="3" t="s">
        <v>9</v>
      </c>
      <c r="I12" s="11">
        <v>0.05</v>
      </c>
    </row>
    <row r="13" spans="1:21" x14ac:dyDescent="0.25">
      <c r="B13" s="3" t="s">
        <v>10</v>
      </c>
      <c r="I13" s="11">
        <v>0.95</v>
      </c>
    </row>
    <row r="15" spans="1:21" x14ac:dyDescent="0.25">
      <c r="B15" s="3" t="str">
        <f>IF($I$9="ja","Totaal aantal respondenten (vereist)","Totaal aantal respondenten (verwacht)")</f>
        <v>Totaal aantal respondenten (verwacht)</v>
      </c>
      <c r="I15" s="12">
        <f>ROUND(J15*1.563,0)</f>
        <v>600</v>
      </c>
      <c r="J15" s="23">
        <f>IF(K15/$I$7&gt;0.1,K15*($I$7/(K15+$I$7-1)),K15)</f>
        <v>384.15999999999991</v>
      </c>
      <c r="K15" s="23">
        <f>(1.96^2*0.5^2)/0.05^2</f>
        <v>384.15999999999991</v>
      </c>
    </row>
    <row r="16" spans="1:21" x14ac:dyDescent="0.25">
      <c r="B16" s="3" t="s">
        <v>445</v>
      </c>
      <c r="I16" s="13">
        <f>VLOOKUP(Gegevens!J2,Gegevens!A2:F419,6,FALSE)</f>
        <v>65</v>
      </c>
      <c r="J16" s="13"/>
    </row>
    <row r="17" spans="1:21" x14ac:dyDescent="0.25">
      <c r="B17" s="3" t="str">
        <f>IF($I$9="ja","Aantal respondenten in de oversampling (vereist)","Aantal respondenten in de oversampling (verwacht)")</f>
        <v>Aantal respondenten in de oversampling (verwacht)</v>
      </c>
      <c r="I17" s="13">
        <f>MAX(0,I15-I16)</f>
        <v>535</v>
      </c>
      <c r="J17" s="13"/>
      <c r="K17" s="13"/>
      <c r="L17" s="13"/>
      <c r="M17" s="13"/>
    </row>
    <row r="18" spans="1:21" x14ac:dyDescent="0.25">
      <c r="I18" s="13"/>
      <c r="J18" s="13"/>
      <c r="K18" s="13"/>
      <c r="L18" s="13"/>
      <c r="M18" s="13"/>
    </row>
    <row r="19" spans="1:21" ht="21" x14ac:dyDescent="0.25">
      <c r="B19" s="5" t="s">
        <v>13</v>
      </c>
      <c r="C19" s="14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6"/>
      <c r="O19" s="6"/>
    </row>
    <row r="20" spans="1:21" ht="16.5" customHeight="1" x14ac:dyDescent="0.25">
      <c r="B20" s="16"/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8"/>
      <c r="O20" s="8"/>
    </row>
    <row r="21" spans="1:21" x14ac:dyDescent="0.25">
      <c r="I21" s="19" t="s">
        <v>19</v>
      </c>
      <c r="J21" s="13"/>
      <c r="K21" s="13"/>
      <c r="L21" s="13"/>
      <c r="M21" s="19" t="s">
        <v>20</v>
      </c>
    </row>
    <row r="22" spans="1:21" x14ac:dyDescent="0.25">
      <c r="B22" s="3" t="s">
        <v>445</v>
      </c>
      <c r="I22" s="13">
        <f>I16</f>
        <v>65</v>
      </c>
      <c r="J22" s="13"/>
      <c r="K22" s="13"/>
      <c r="L22" s="13"/>
      <c r="M22" s="13">
        <f>I16</f>
        <v>65</v>
      </c>
    </row>
    <row r="23" spans="1:21" x14ac:dyDescent="0.25">
      <c r="B23" s="3" t="str">
        <f>IF($I$9="ja","Aantal respondenten in de oversampling steekproef (vereist)","Aantal respondenten in de oversampling steekproef (verwacht)")</f>
        <v>Aantal respondenten in de oversampling steekproef (verwacht)</v>
      </c>
      <c r="I23" s="13">
        <f>I17</f>
        <v>535</v>
      </c>
      <c r="J23" s="13"/>
      <c r="K23" s="13"/>
      <c r="L23" s="13"/>
      <c r="M23" s="13">
        <f>MAX(0,M24-M22)</f>
        <v>535</v>
      </c>
    </row>
    <row r="24" spans="1:21" x14ac:dyDescent="0.25">
      <c r="B24" s="3" t="str">
        <f>IF($I$9="ja","Totaal aantal respondenten (vereist)","Totaal aantal respondenten (verwacht)")</f>
        <v>Totaal aantal respondenten (verwacht)</v>
      </c>
      <c r="I24" s="20">
        <f>I15</f>
        <v>600</v>
      </c>
      <c r="J24" s="13"/>
      <c r="K24" s="13" t="s">
        <v>15</v>
      </c>
      <c r="L24" s="13"/>
      <c r="M24" s="13">
        <f>IF(M28="ja",1200,600)</f>
        <v>600</v>
      </c>
    </row>
    <row r="25" spans="1:21" hidden="1" x14ac:dyDescent="0.25">
      <c r="I25" s="13"/>
      <c r="J25" s="13"/>
      <c r="K25" s="13"/>
      <c r="M25" s="13"/>
    </row>
    <row r="26" spans="1:21" s="26" customFormat="1" hidden="1" x14ac:dyDescent="0.25">
      <c r="A26" s="24"/>
      <c r="B26" s="24" t="s">
        <v>14</v>
      </c>
      <c r="C26" s="24"/>
      <c r="D26" s="24"/>
      <c r="E26" s="24"/>
      <c r="F26" s="24"/>
      <c r="G26" s="24"/>
      <c r="H26" s="24"/>
      <c r="I26" s="23">
        <f>VLOOKUP(Gegevens!J2,Gegevens!A2:G419,4,FALSE)</f>
        <v>53.753497617483418</v>
      </c>
      <c r="J26" s="23"/>
      <c r="K26" s="23"/>
      <c r="L26" s="24"/>
      <c r="M26" s="23">
        <f>I26</f>
        <v>53.753497617483418</v>
      </c>
      <c r="N26" s="24"/>
      <c r="O26" s="24"/>
      <c r="P26" s="24" t="s">
        <v>26</v>
      </c>
      <c r="Q26" s="25">
        <v>0.3</v>
      </c>
      <c r="R26" s="24"/>
      <c r="S26" s="24"/>
      <c r="T26" s="24"/>
      <c r="U26" s="24"/>
    </row>
    <row r="27" spans="1:21" s="26" customFormat="1" hidden="1" x14ac:dyDescent="0.25">
      <c r="A27" s="24"/>
      <c r="B27" s="24" t="s">
        <v>24</v>
      </c>
      <c r="C27" s="24"/>
      <c r="D27" s="24"/>
      <c r="E27" s="24"/>
      <c r="F27" s="24"/>
      <c r="G27" s="24"/>
      <c r="H27" s="24"/>
      <c r="I27" s="23">
        <v>3800</v>
      </c>
      <c r="J27" s="23"/>
      <c r="K27" s="23"/>
      <c r="L27" s="24"/>
      <c r="M27" s="23">
        <f>I27</f>
        <v>3800</v>
      </c>
      <c r="N27" s="24"/>
      <c r="O27" s="24"/>
      <c r="P27" s="24" t="s">
        <v>27</v>
      </c>
      <c r="Q27" s="25">
        <v>0.1</v>
      </c>
      <c r="R27" s="24"/>
      <c r="S27" s="24"/>
      <c r="T27" s="24"/>
      <c r="U27" s="24"/>
    </row>
    <row r="28" spans="1:21" s="26" customFormat="1" hidden="1" x14ac:dyDescent="0.25">
      <c r="A28" s="24"/>
      <c r="B28" s="24" t="s">
        <v>25</v>
      </c>
      <c r="C28" s="24"/>
      <c r="D28" s="24"/>
      <c r="E28" s="24"/>
      <c r="F28" s="24"/>
      <c r="G28" s="24"/>
      <c r="H28" s="24"/>
      <c r="I28" s="23"/>
      <c r="J28" s="23"/>
      <c r="K28" s="23"/>
      <c r="L28" s="24"/>
      <c r="M28" s="27" t="str">
        <f>IF(VLOOKUP(Gegevens!J2,Gegevens!A2:H419,8,FALSE)=1,"ja","nee")</f>
        <v>nee</v>
      </c>
      <c r="N28" s="24"/>
      <c r="O28" s="24"/>
      <c r="P28" s="24" t="s">
        <v>28</v>
      </c>
      <c r="Q28" s="25">
        <v>0.2</v>
      </c>
      <c r="R28" s="24"/>
      <c r="S28" s="24"/>
      <c r="T28" s="24"/>
      <c r="U28" s="24"/>
    </row>
    <row r="29" spans="1:21" s="26" customFormat="1" hidden="1" x14ac:dyDescent="0.25">
      <c r="A29" s="24"/>
      <c r="B29" s="24" t="s">
        <v>38</v>
      </c>
      <c r="C29" s="24"/>
      <c r="D29" s="24"/>
      <c r="E29" s="24"/>
      <c r="F29" s="24"/>
      <c r="G29" s="24"/>
      <c r="H29" s="24"/>
      <c r="I29" s="23"/>
      <c r="J29" s="23"/>
      <c r="K29" s="23"/>
      <c r="L29" s="24"/>
      <c r="M29" s="28">
        <f>IF(M28="ja",Q26,IF($I$8=2,Q27,IF($I$8=3,Q28,IF($I$8&gt;=4,Q29,0))))</f>
        <v>0</v>
      </c>
      <c r="N29" s="24"/>
      <c r="O29" s="24"/>
      <c r="P29" s="24" t="s">
        <v>29</v>
      </c>
      <c r="Q29" s="25">
        <v>0.3</v>
      </c>
      <c r="R29" s="24"/>
      <c r="S29" s="24"/>
      <c r="T29" s="24"/>
      <c r="U29" s="24"/>
    </row>
    <row r="30" spans="1:21" s="26" customFormat="1" hidden="1" x14ac:dyDescent="0.25">
      <c r="A30" s="24"/>
      <c r="B30" s="24" t="s">
        <v>32</v>
      </c>
      <c r="C30" s="24"/>
      <c r="D30" s="24"/>
      <c r="E30" s="24"/>
      <c r="F30" s="24"/>
      <c r="G30" s="24"/>
      <c r="H30" s="24"/>
      <c r="I30" s="35">
        <f>I22/I32</f>
        <v>0.5752212389380531</v>
      </c>
      <c r="J30" s="23"/>
      <c r="K30" s="23"/>
      <c r="L30" s="24"/>
      <c r="M30" s="41">
        <f>I30</f>
        <v>0.5752212389380531</v>
      </c>
      <c r="N30" s="24"/>
      <c r="O30" s="24"/>
      <c r="P30" s="24" t="s">
        <v>451</v>
      </c>
      <c r="Q30" s="29">
        <v>20000</v>
      </c>
      <c r="R30" s="24"/>
      <c r="S30" s="24"/>
      <c r="T30" s="24"/>
      <c r="U30" s="24"/>
    </row>
    <row r="31" spans="1:21" s="26" customFormat="1" hidden="1" x14ac:dyDescent="0.25">
      <c r="A31" s="24"/>
      <c r="B31" s="24" t="s">
        <v>40</v>
      </c>
      <c r="C31" s="24"/>
      <c r="D31" s="24"/>
      <c r="E31" s="24"/>
      <c r="F31" s="24"/>
      <c r="G31" s="24"/>
      <c r="H31" s="24"/>
      <c r="I31" s="23">
        <f>IF(I9="ja",ROUND(((1+SQRT(1+4*I24*I30))/(2*I30))^2,0),ROUND(I24/I30,0))</f>
        <v>1043</v>
      </c>
      <c r="J31" s="23"/>
      <c r="K31" s="23"/>
      <c r="L31" s="24"/>
      <c r="M31" s="23">
        <f>IF(M24=600,I31,2*I31)</f>
        <v>1043</v>
      </c>
      <c r="N31" s="24"/>
      <c r="O31" s="24"/>
      <c r="P31" s="24"/>
      <c r="Q31" s="25"/>
      <c r="R31" s="24"/>
      <c r="S31" s="24"/>
      <c r="T31" s="24"/>
      <c r="U31" s="24"/>
    </row>
    <row r="32" spans="1:21" s="26" customFormat="1" hidden="1" x14ac:dyDescent="0.25">
      <c r="A32" s="24"/>
      <c r="B32" s="24" t="s">
        <v>31</v>
      </c>
      <c r="C32" s="24"/>
      <c r="D32" s="24"/>
      <c r="E32" s="24"/>
      <c r="F32" s="24"/>
      <c r="G32" s="24"/>
      <c r="H32" s="24"/>
      <c r="I32" s="30">
        <f>VLOOKUP(Gegevens!J2,Gegevens!A2:G419,7,FALSE)</f>
        <v>113</v>
      </c>
      <c r="J32" s="23"/>
      <c r="K32" s="23"/>
      <c r="L32" s="24"/>
      <c r="M32" s="23">
        <f t="shared" ref="M32" si="0">I32</f>
        <v>113</v>
      </c>
      <c r="N32" s="24"/>
      <c r="O32" s="24"/>
      <c r="P32" s="24"/>
      <c r="Q32" s="25"/>
      <c r="R32" s="24"/>
      <c r="S32" s="24"/>
      <c r="T32" s="24"/>
      <c r="U32" s="24"/>
    </row>
    <row r="33" spans="1:21" s="26" customFormat="1" hidden="1" x14ac:dyDescent="0.25">
      <c r="A33" s="24"/>
      <c r="B33" s="24" t="s">
        <v>41</v>
      </c>
      <c r="C33" s="24"/>
      <c r="D33" s="24"/>
      <c r="E33" s="24"/>
      <c r="F33" s="24"/>
      <c r="G33" s="24"/>
      <c r="H33" s="24"/>
      <c r="I33" s="30">
        <f>MAX(0,I31-I32)</f>
        <v>930</v>
      </c>
      <c r="J33" s="23"/>
      <c r="K33" s="23"/>
      <c r="L33" s="24"/>
      <c r="M33" s="30">
        <f>MAX(0,M31-M32)</f>
        <v>930</v>
      </c>
      <c r="N33" s="24"/>
      <c r="O33" s="24"/>
      <c r="P33" s="24"/>
      <c r="Q33" s="25"/>
      <c r="R33" s="24"/>
      <c r="S33" s="24"/>
      <c r="T33" s="24"/>
      <c r="U33" s="24"/>
    </row>
    <row r="34" spans="1:21" s="26" customFormat="1" hidden="1" x14ac:dyDescent="0.25">
      <c r="A34" s="24"/>
      <c r="B34" s="24" t="s">
        <v>446</v>
      </c>
      <c r="C34" s="24"/>
      <c r="D34" s="24"/>
      <c r="E34" s="24"/>
      <c r="F34" s="24"/>
      <c r="G34" s="24"/>
      <c r="H34" s="24"/>
      <c r="I34" s="30">
        <f>ROUND(I33*I30,0)</f>
        <v>535</v>
      </c>
      <c r="J34" s="23"/>
      <c r="K34" s="23"/>
      <c r="L34" s="24"/>
      <c r="M34" s="30">
        <f>ROUND(M33*M30,0)</f>
        <v>535</v>
      </c>
      <c r="N34" s="29"/>
      <c r="O34" s="24"/>
      <c r="P34" s="24"/>
      <c r="Q34" s="25"/>
      <c r="R34" s="24"/>
      <c r="S34" s="24"/>
      <c r="T34" s="24"/>
      <c r="U34" s="24"/>
    </row>
    <row r="35" spans="1:21" s="26" customFormat="1" hidden="1" x14ac:dyDescent="0.25">
      <c r="A35" s="24"/>
      <c r="B35" s="24" t="s">
        <v>39</v>
      </c>
      <c r="C35" s="24"/>
      <c r="D35" s="24"/>
      <c r="E35" s="24"/>
      <c r="F35" s="24"/>
      <c r="G35" s="24"/>
      <c r="H35" s="24"/>
      <c r="I35" s="30"/>
      <c r="J35" s="23"/>
      <c r="K35" s="23"/>
      <c r="L35" s="24"/>
      <c r="M35" s="29">
        <f>IF(M28="ja",MIN(M29*M23*M26,Q30),M29*M23*M26)</f>
        <v>0</v>
      </c>
      <c r="N35" s="29"/>
      <c r="O35" s="24"/>
      <c r="P35" s="24"/>
      <c r="Q35" s="25"/>
      <c r="R35" s="24"/>
      <c r="S35" s="24"/>
      <c r="T35" s="24"/>
      <c r="U35" s="24"/>
    </row>
    <row r="36" spans="1:21" s="26" customFormat="1" x14ac:dyDescent="0.25">
      <c r="A36" s="24"/>
      <c r="B36" s="24"/>
      <c r="C36" s="24"/>
      <c r="D36" s="24"/>
      <c r="E36" s="24"/>
      <c r="F36" s="24"/>
      <c r="G36" s="24"/>
      <c r="H36" s="24"/>
      <c r="I36" s="30"/>
      <c r="J36" s="23"/>
      <c r="K36" s="23"/>
      <c r="L36" s="24"/>
      <c r="M36" s="23"/>
      <c r="N36" s="29"/>
      <c r="O36" s="24"/>
      <c r="P36" s="24"/>
      <c r="Q36" s="25"/>
      <c r="R36" s="24"/>
      <c r="S36" s="24"/>
      <c r="T36" s="24"/>
      <c r="U36" s="24"/>
    </row>
    <row r="37" spans="1:21" s="34" customFormat="1" x14ac:dyDescent="0.25">
      <c r="A37" s="31"/>
      <c r="B37" s="31" t="s">
        <v>33</v>
      </c>
      <c r="C37" s="31"/>
      <c r="D37" s="31"/>
      <c r="E37" s="31"/>
      <c r="F37" s="31"/>
      <c r="G37" s="31"/>
      <c r="H37" s="31"/>
      <c r="I37" s="32">
        <f>IF(I34=0,0,I34*I26+I27)</f>
        <v>32558.121225353629</v>
      </c>
      <c r="J37" s="33"/>
      <c r="K37" s="33"/>
      <c r="L37" s="33"/>
      <c r="M37" s="32">
        <f>IF(M34=0,0,M34*M26+M27)</f>
        <v>32558.121225353629</v>
      </c>
      <c r="N37" s="31" t="s">
        <v>15</v>
      </c>
      <c r="O37" s="33"/>
      <c r="R37" s="31"/>
      <c r="S37" s="31"/>
      <c r="T37" s="31"/>
      <c r="U37" s="31"/>
    </row>
    <row r="38" spans="1:21" x14ac:dyDescent="0.25">
      <c r="M38" s="21"/>
      <c r="Q38" s="11"/>
    </row>
    <row r="39" spans="1:21" x14ac:dyDescent="0.25">
      <c r="B39" s="3" t="s">
        <v>18</v>
      </c>
      <c r="M39" s="22">
        <f>M37-M35</f>
        <v>32558.121225353629</v>
      </c>
    </row>
    <row r="41" spans="1:21" x14ac:dyDescent="0.25">
      <c r="B41" s="10" t="s">
        <v>16</v>
      </c>
      <c r="Q41" s="11"/>
    </row>
    <row r="42" spans="1:21" x14ac:dyDescent="0.25">
      <c r="B42" s="10" t="s">
        <v>17</v>
      </c>
    </row>
    <row r="43" spans="1:21" x14ac:dyDescent="0.25">
      <c r="B43" s="10" t="s">
        <v>30</v>
      </c>
    </row>
    <row r="44" spans="1:21" x14ac:dyDescent="0.25">
      <c r="B44" s="10" t="s">
        <v>21</v>
      </c>
    </row>
    <row r="45" spans="1:21" ht="40.5" customHeight="1" x14ac:dyDescent="0.25">
      <c r="B45" s="45" t="s">
        <v>448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 password="89BA" sheet="1" objects="1" scenarios="1"/>
  <mergeCells count="1">
    <mergeCell ref="B45:O4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autoLine="0" autoPict="0">
                <anchor moveWithCells="1">
                  <from>
                    <xdr:col>2</xdr:col>
                    <xdr:colOff>161925</xdr:colOff>
                    <xdr:row>2</xdr:row>
                    <xdr:rowOff>142875</xdr:rowOff>
                  </from>
                  <to>
                    <xdr:col>6</xdr:col>
                    <xdr:colOff>142875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J404"/>
  <sheetViews>
    <sheetView workbookViewId="0">
      <selection activeCell="C28" sqref="C28"/>
    </sheetView>
  </sheetViews>
  <sheetFormatPr defaultRowHeight="15" x14ac:dyDescent="0.25"/>
  <cols>
    <col min="2" max="2" width="14.85546875" bestFit="1" customWidth="1"/>
    <col min="3" max="3" width="26.28515625" style="1" customWidth="1"/>
    <col min="4" max="4" width="7.140625" bestFit="1" customWidth="1"/>
    <col min="6" max="6" width="8.42578125" bestFit="1" customWidth="1"/>
    <col min="7" max="7" width="27.28515625" style="37" bestFit="1" customWidth="1"/>
    <col min="8" max="8" width="4.28515625" bestFit="1" customWidth="1"/>
    <col min="9" max="9" width="18.85546875" bestFit="1" customWidth="1"/>
  </cols>
  <sheetData>
    <row r="1" spans="1:10" x14ac:dyDescent="0.25">
      <c r="A1" t="s">
        <v>5</v>
      </c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37" t="s">
        <v>34</v>
      </c>
      <c r="H1" t="s">
        <v>22</v>
      </c>
      <c r="I1" t="s">
        <v>449</v>
      </c>
      <c r="J1" t="s">
        <v>6</v>
      </c>
    </row>
    <row r="2" spans="1:10" x14ac:dyDescent="0.25">
      <c r="A2">
        <v>1</v>
      </c>
      <c r="B2" s="38">
        <v>1680</v>
      </c>
      <c r="C2" t="s">
        <v>388</v>
      </c>
      <c r="D2" s="39">
        <v>53.753497617483418</v>
      </c>
      <c r="E2">
        <v>10</v>
      </c>
      <c r="F2" s="40">
        <v>65</v>
      </c>
      <c r="G2" s="40">
        <v>113</v>
      </c>
      <c r="H2">
        <v>0</v>
      </c>
      <c r="I2">
        <v>11183</v>
      </c>
      <c r="J2">
        <v>1</v>
      </c>
    </row>
    <row r="3" spans="1:10" x14ac:dyDescent="0.25">
      <c r="A3">
        <v>2</v>
      </c>
      <c r="B3" s="38">
        <v>738</v>
      </c>
      <c r="C3" t="s">
        <v>291</v>
      </c>
      <c r="D3" s="39">
        <v>53.753497617483418</v>
      </c>
      <c r="E3">
        <v>10</v>
      </c>
      <c r="F3" s="40">
        <v>27</v>
      </c>
      <c r="G3" s="40">
        <v>48</v>
      </c>
      <c r="H3">
        <v>0</v>
      </c>
      <c r="I3">
        <v>4659</v>
      </c>
    </row>
    <row r="4" spans="1:10" x14ac:dyDescent="0.25">
      <c r="A4">
        <v>3</v>
      </c>
      <c r="B4" s="38">
        <v>358</v>
      </c>
      <c r="C4" t="s">
        <v>172</v>
      </c>
      <c r="D4" s="39">
        <v>59.842030235331684</v>
      </c>
      <c r="E4">
        <v>9</v>
      </c>
      <c r="F4" s="40">
        <v>63</v>
      </c>
      <c r="G4" s="40">
        <v>120</v>
      </c>
      <c r="H4">
        <v>0</v>
      </c>
      <c r="I4">
        <v>12453</v>
      </c>
    </row>
    <row r="5" spans="1:10" x14ac:dyDescent="0.25">
      <c r="A5">
        <v>4</v>
      </c>
      <c r="B5" s="38">
        <v>197</v>
      </c>
      <c r="C5" t="s">
        <v>106</v>
      </c>
      <c r="D5" s="39">
        <v>65.210183391925824</v>
      </c>
      <c r="E5">
        <v>8</v>
      </c>
      <c r="F5" s="40">
        <v>59</v>
      </c>
      <c r="G5" s="40">
        <v>107</v>
      </c>
      <c r="H5">
        <v>0</v>
      </c>
      <c r="I5">
        <v>11213</v>
      </c>
    </row>
    <row r="6" spans="1:10" x14ac:dyDescent="0.25">
      <c r="A6">
        <v>5</v>
      </c>
      <c r="B6" s="38">
        <v>59</v>
      </c>
      <c r="C6" t="s">
        <v>63</v>
      </c>
      <c r="D6" s="39">
        <v>59.842030235331684</v>
      </c>
      <c r="E6">
        <v>9</v>
      </c>
      <c r="F6" s="40">
        <v>58</v>
      </c>
      <c r="G6" s="40">
        <v>110</v>
      </c>
      <c r="H6">
        <v>0</v>
      </c>
      <c r="I6">
        <v>11499</v>
      </c>
    </row>
    <row r="7" spans="1:10" x14ac:dyDescent="0.25">
      <c r="A7">
        <v>6</v>
      </c>
      <c r="B7" s="38">
        <v>482</v>
      </c>
      <c r="C7" t="s">
        <v>218</v>
      </c>
      <c r="D7" s="39">
        <v>59.842030235331684</v>
      </c>
      <c r="E7">
        <v>9</v>
      </c>
      <c r="F7" s="40">
        <v>40</v>
      </c>
      <c r="G7" s="40">
        <v>77</v>
      </c>
      <c r="H7">
        <v>0</v>
      </c>
      <c r="I7">
        <v>7942</v>
      </c>
    </row>
    <row r="8" spans="1:10" x14ac:dyDescent="0.25">
      <c r="A8">
        <v>7</v>
      </c>
      <c r="B8" s="38">
        <v>613</v>
      </c>
      <c r="C8" t="s">
        <v>260</v>
      </c>
      <c r="D8" s="39">
        <v>65.210183391925824</v>
      </c>
      <c r="E8">
        <v>8</v>
      </c>
      <c r="F8" s="40">
        <v>48</v>
      </c>
      <c r="G8" s="40">
        <v>93</v>
      </c>
      <c r="H8">
        <v>0</v>
      </c>
      <c r="I8">
        <v>9948</v>
      </c>
    </row>
    <row r="9" spans="1:10" x14ac:dyDescent="0.25">
      <c r="A9">
        <v>8</v>
      </c>
      <c r="B9" s="38">
        <v>361</v>
      </c>
      <c r="C9" t="s">
        <v>173</v>
      </c>
      <c r="D9" s="39">
        <v>84.648416645493242</v>
      </c>
      <c r="E9">
        <v>5</v>
      </c>
      <c r="F9" s="40">
        <v>260</v>
      </c>
      <c r="G9" s="40">
        <v>517</v>
      </c>
      <c r="H9">
        <v>1</v>
      </c>
      <c r="I9">
        <v>44891</v>
      </c>
    </row>
    <row r="10" spans="1:10" x14ac:dyDescent="0.25">
      <c r="A10">
        <v>9</v>
      </c>
      <c r="B10" s="38">
        <v>141</v>
      </c>
      <c r="C10" t="s">
        <v>85</v>
      </c>
      <c r="D10" s="39">
        <v>74.133012026560209</v>
      </c>
      <c r="E10">
        <v>7</v>
      </c>
      <c r="F10" s="40">
        <v>154</v>
      </c>
      <c r="G10" s="40">
        <v>296</v>
      </c>
      <c r="H10">
        <v>1</v>
      </c>
      <c r="I10">
        <v>31801</v>
      </c>
    </row>
    <row r="11" spans="1:10" x14ac:dyDescent="0.25">
      <c r="A11">
        <v>10</v>
      </c>
      <c r="B11" s="38">
        <v>34</v>
      </c>
      <c r="C11" t="s">
        <v>54</v>
      </c>
      <c r="D11" s="39">
        <v>65.210183391925824</v>
      </c>
      <c r="E11">
        <v>8</v>
      </c>
      <c r="F11" s="40">
        <v>610</v>
      </c>
      <c r="G11" s="40">
        <v>1204</v>
      </c>
      <c r="H11">
        <v>1</v>
      </c>
      <c r="I11">
        <v>80655</v>
      </c>
    </row>
    <row r="12" spans="1:10" x14ac:dyDescent="0.25">
      <c r="A12">
        <v>11</v>
      </c>
      <c r="B12" s="38">
        <v>484</v>
      </c>
      <c r="C12" t="s">
        <v>219</v>
      </c>
      <c r="D12" s="39">
        <v>59.842030235331684</v>
      </c>
      <c r="E12">
        <v>9</v>
      </c>
      <c r="F12" s="40">
        <v>233</v>
      </c>
      <c r="G12" s="40">
        <v>425</v>
      </c>
      <c r="H12">
        <v>0</v>
      </c>
      <c r="I12">
        <v>45150</v>
      </c>
    </row>
    <row r="13" spans="1:10" x14ac:dyDescent="0.25">
      <c r="A13">
        <v>12</v>
      </c>
      <c r="B13" s="38">
        <v>1723</v>
      </c>
      <c r="C13" t="s">
        <v>408</v>
      </c>
      <c r="D13" s="39">
        <v>53.753497617483418</v>
      </c>
      <c r="E13">
        <v>10</v>
      </c>
      <c r="F13" s="40">
        <v>22</v>
      </c>
      <c r="G13" s="40">
        <v>38</v>
      </c>
      <c r="H13">
        <v>0</v>
      </c>
      <c r="I13">
        <v>3857</v>
      </c>
    </row>
    <row r="14" spans="1:10" x14ac:dyDescent="0.25">
      <c r="A14">
        <v>13</v>
      </c>
      <c r="B14" s="38">
        <v>60</v>
      </c>
      <c r="C14" t="s">
        <v>64</v>
      </c>
      <c r="D14" s="39">
        <v>59.842030235331684</v>
      </c>
      <c r="E14">
        <v>9</v>
      </c>
      <c r="F14" s="40">
        <v>7</v>
      </c>
      <c r="G14" s="40">
        <v>14</v>
      </c>
      <c r="H14">
        <v>0</v>
      </c>
      <c r="I14">
        <v>1569</v>
      </c>
    </row>
    <row r="15" spans="1:10" x14ac:dyDescent="0.25">
      <c r="A15">
        <v>14</v>
      </c>
      <c r="B15" s="38">
        <v>307</v>
      </c>
      <c r="C15" t="s">
        <v>152</v>
      </c>
      <c r="D15" s="39">
        <v>74.133012026560209</v>
      </c>
      <c r="E15">
        <v>7</v>
      </c>
      <c r="F15" s="40">
        <v>342</v>
      </c>
      <c r="G15" s="40">
        <v>671</v>
      </c>
      <c r="H15">
        <v>1</v>
      </c>
      <c r="I15">
        <v>64772</v>
      </c>
    </row>
    <row r="16" spans="1:10" x14ac:dyDescent="0.25">
      <c r="A16">
        <v>15</v>
      </c>
      <c r="B16" s="38">
        <v>362</v>
      </c>
      <c r="C16" t="s">
        <v>174</v>
      </c>
      <c r="D16" s="39">
        <v>59.842030235331684</v>
      </c>
      <c r="E16">
        <v>9</v>
      </c>
      <c r="F16" s="40">
        <v>192</v>
      </c>
      <c r="G16" s="40">
        <v>371</v>
      </c>
      <c r="H16">
        <v>0</v>
      </c>
      <c r="I16">
        <v>40865</v>
      </c>
    </row>
    <row r="17" spans="1:9" x14ac:dyDescent="0.25">
      <c r="A17">
        <v>16</v>
      </c>
      <c r="B17" s="38">
        <v>363</v>
      </c>
      <c r="C17" t="s">
        <v>175</v>
      </c>
      <c r="D17" s="39">
        <v>122.90293050206429</v>
      </c>
      <c r="E17">
        <v>2</v>
      </c>
      <c r="F17" s="40">
        <v>1913</v>
      </c>
      <c r="G17" s="40">
        <v>5178</v>
      </c>
      <c r="H17">
        <v>1</v>
      </c>
      <c r="I17">
        <v>436825</v>
      </c>
    </row>
    <row r="18" spans="1:9" x14ac:dyDescent="0.25">
      <c r="A18">
        <v>17</v>
      </c>
      <c r="B18" s="38">
        <v>200</v>
      </c>
      <c r="C18" t="s">
        <v>107</v>
      </c>
      <c r="D18" s="39">
        <v>65.210183391925824</v>
      </c>
      <c r="E18">
        <v>8</v>
      </c>
      <c r="F18" s="40">
        <v>336</v>
      </c>
      <c r="G18" s="40">
        <v>641</v>
      </c>
      <c r="H18">
        <v>1</v>
      </c>
      <c r="I18">
        <v>68401</v>
      </c>
    </row>
    <row r="19" spans="1:9" x14ac:dyDescent="0.25">
      <c r="A19">
        <v>18</v>
      </c>
      <c r="B19" s="38">
        <v>3</v>
      </c>
      <c r="C19" t="s">
        <v>42</v>
      </c>
      <c r="D19" s="39">
        <v>59.842030235331684</v>
      </c>
      <c r="E19">
        <v>9</v>
      </c>
      <c r="F19" s="40">
        <v>28</v>
      </c>
      <c r="G19" s="40">
        <v>50</v>
      </c>
      <c r="H19">
        <v>0</v>
      </c>
      <c r="I19">
        <v>5526</v>
      </c>
    </row>
    <row r="20" spans="1:9" x14ac:dyDescent="0.25">
      <c r="A20">
        <v>19</v>
      </c>
      <c r="B20" s="38">
        <v>202</v>
      </c>
      <c r="C20" t="s">
        <v>108</v>
      </c>
      <c r="D20" s="39">
        <v>84.648416645493242</v>
      </c>
      <c r="E20">
        <v>5</v>
      </c>
      <c r="F20" s="40">
        <v>606</v>
      </c>
      <c r="G20" s="40">
        <v>1275</v>
      </c>
      <c r="H20">
        <v>1</v>
      </c>
      <c r="I20">
        <v>75413</v>
      </c>
    </row>
    <row r="21" spans="1:9" x14ac:dyDescent="0.25">
      <c r="A21">
        <v>20</v>
      </c>
      <c r="B21" s="38">
        <v>106</v>
      </c>
      <c r="C21" t="s">
        <v>79</v>
      </c>
      <c r="D21" s="39">
        <v>53.753497617483418</v>
      </c>
      <c r="E21">
        <v>10</v>
      </c>
      <c r="F21" s="40">
        <v>166</v>
      </c>
      <c r="G21" s="40">
        <v>296</v>
      </c>
      <c r="H21">
        <v>0</v>
      </c>
      <c r="I21">
        <v>29748</v>
      </c>
    </row>
    <row r="22" spans="1:9" x14ac:dyDescent="0.25">
      <c r="A22">
        <v>21</v>
      </c>
      <c r="B22" s="38">
        <v>743</v>
      </c>
      <c r="C22" t="s">
        <v>292</v>
      </c>
      <c r="D22" s="39">
        <v>53.753497617483418</v>
      </c>
      <c r="E22">
        <v>10</v>
      </c>
      <c r="F22" s="40">
        <v>39</v>
      </c>
      <c r="G22" s="40">
        <v>66</v>
      </c>
      <c r="H22">
        <v>0</v>
      </c>
      <c r="I22">
        <v>6795</v>
      </c>
    </row>
    <row r="23" spans="1:9" x14ac:dyDescent="0.25">
      <c r="A23">
        <v>22</v>
      </c>
      <c r="B23" s="38">
        <v>744</v>
      </c>
      <c r="C23" t="s">
        <v>293</v>
      </c>
      <c r="D23" s="39">
        <v>53.753497617483418</v>
      </c>
      <c r="E23">
        <v>10</v>
      </c>
      <c r="F23" s="40">
        <v>16</v>
      </c>
      <c r="G23" s="40">
        <v>28</v>
      </c>
      <c r="H23">
        <v>0</v>
      </c>
      <c r="I23">
        <v>2894</v>
      </c>
    </row>
    <row r="24" spans="1:9" x14ac:dyDescent="0.25">
      <c r="A24">
        <v>23</v>
      </c>
      <c r="B24" s="38">
        <v>308</v>
      </c>
      <c r="C24" t="s">
        <v>153</v>
      </c>
      <c r="D24" s="39">
        <v>59.842030235331684</v>
      </c>
      <c r="E24">
        <v>9</v>
      </c>
      <c r="F24" s="40">
        <v>54</v>
      </c>
      <c r="G24" s="40">
        <v>101</v>
      </c>
      <c r="H24">
        <v>0</v>
      </c>
      <c r="I24">
        <v>11055</v>
      </c>
    </row>
    <row r="25" spans="1:9" x14ac:dyDescent="0.25">
      <c r="A25">
        <v>24</v>
      </c>
      <c r="B25" s="38">
        <v>489</v>
      </c>
      <c r="C25" t="s">
        <v>220</v>
      </c>
      <c r="D25" s="39">
        <v>65.210183391925824</v>
      </c>
      <c r="E25">
        <v>8</v>
      </c>
      <c r="F25" s="40">
        <v>93</v>
      </c>
      <c r="G25" s="40">
        <v>179</v>
      </c>
      <c r="H25">
        <v>0</v>
      </c>
      <c r="I25">
        <v>18762</v>
      </c>
    </row>
    <row r="26" spans="1:9" x14ac:dyDescent="0.25">
      <c r="A26">
        <v>25</v>
      </c>
      <c r="B26" s="38">
        <v>203</v>
      </c>
      <c r="C26" t="s">
        <v>109</v>
      </c>
      <c r="D26" s="39">
        <v>65.210183391925824</v>
      </c>
      <c r="E26">
        <v>8</v>
      </c>
      <c r="F26" s="40">
        <v>106</v>
      </c>
      <c r="G26" s="40">
        <v>200</v>
      </c>
      <c r="H26">
        <v>0</v>
      </c>
      <c r="I26">
        <v>19609</v>
      </c>
    </row>
    <row r="27" spans="1:9" x14ac:dyDescent="0.25">
      <c r="A27">
        <v>26</v>
      </c>
      <c r="B27" s="38">
        <v>5</v>
      </c>
      <c r="C27" t="s">
        <v>43</v>
      </c>
      <c r="D27" s="39">
        <v>59.842030235331684</v>
      </c>
      <c r="E27">
        <v>9</v>
      </c>
      <c r="F27" s="40">
        <v>24</v>
      </c>
      <c r="G27" s="40">
        <v>41</v>
      </c>
      <c r="H27">
        <v>0</v>
      </c>
      <c r="I27">
        <v>4372</v>
      </c>
    </row>
    <row r="28" spans="1:9" x14ac:dyDescent="0.25">
      <c r="A28">
        <v>27</v>
      </c>
      <c r="B28" s="38">
        <v>888</v>
      </c>
      <c r="C28" t="s">
        <v>345</v>
      </c>
      <c r="D28" s="39">
        <v>53.753497617483418</v>
      </c>
      <c r="E28">
        <v>10</v>
      </c>
      <c r="F28" s="40">
        <v>41</v>
      </c>
      <c r="G28" s="40">
        <v>69</v>
      </c>
      <c r="H28">
        <v>0</v>
      </c>
      <c r="I28">
        <v>7298</v>
      </c>
    </row>
    <row r="29" spans="1:9" x14ac:dyDescent="0.25">
      <c r="A29">
        <v>28</v>
      </c>
      <c r="B29" s="38">
        <v>370</v>
      </c>
      <c r="C29" t="s">
        <v>177</v>
      </c>
      <c r="D29" s="39">
        <v>59.842030235331684</v>
      </c>
      <c r="E29">
        <v>9</v>
      </c>
      <c r="F29" s="40">
        <v>19</v>
      </c>
      <c r="G29" s="40">
        <v>36</v>
      </c>
      <c r="H29">
        <v>0</v>
      </c>
      <c r="I29">
        <v>3626</v>
      </c>
    </row>
    <row r="30" spans="1:9" x14ac:dyDescent="0.25">
      <c r="A30">
        <v>29</v>
      </c>
      <c r="B30" s="38">
        <v>889</v>
      </c>
      <c r="C30" t="s">
        <v>346</v>
      </c>
      <c r="D30" s="39">
        <v>53.753497617483418</v>
      </c>
      <c r="E30">
        <v>10</v>
      </c>
      <c r="F30" s="40">
        <v>33</v>
      </c>
      <c r="G30" s="40">
        <v>55</v>
      </c>
      <c r="H30">
        <v>0</v>
      </c>
      <c r="I30">
        <v>5821</v>
      </c>
    </row>
    <row r="31" spans="1:9" x14ac:dyDescent="0.25">
      <c r="A31">
        <v>30</v>
      </c>
      <c r="B31" s="38">
        <v>7</v>
      </c>
      <c r="C31" t="s">
        <v>44</v>
      </c>
      <c r="D31" s="39">
        <v>59.842030235331684</v>
      </c>
      <c r="E31">
        <v>9</v>
      </c>
      <c r="F31" s="40">
        <v>17</v>
      </c>
      <c r="G31" s="40">
        <v>37</v>
      </c>
      <c r="H31">
        <v>0</v>
      </c>
      <c r="I31">
        <v>4012</v>
      </c>
    </row>
    <row r="32" spans="1:9" x14ac:dyDescent="0.25">
      <c r="A32">
        <v>31</v>
      </c>
      <c r="B32" s="38">
        <v>491</v>
      </c>
      <c r="C32" t="s">
        <v>221</v>
      </c>
      <c r="D32" s="39">
        <v>59.842030235331684</v>
      </c>
      <c r="E32">
        <v>9</v>
      </c>
      <c r="F32" s="40">
        <v>21</v>
      </c>
      <c r="G32" s="40">
        <v>38</v>
      </c>
      <c r="H32">
        <v>0</v>
      </c>
      <c r="I32">
        <v>3992</v>
      </c>
    </row>
    <row r="33" spans="1:9" x14ac:dyDescent="0.25">
      <c r="A33">
        <v>32</v>
      </c>
      <c r="B33" s="38">
        <v>1724</v>
      </c>
      <c r="C33" t="s">
        <v>409</v>
      </c>
      <c r="D33" s="39">
        <v>53.753497617483418</v>
      </c>
      <c r="E33">
        <v>10</v>
      </c>
      <c r="F33" s="40">
        <v>43</v>
      </c>
      <c r="G33" s="40">
        <v>72</v>
      </c>
      <c r="H33">
        <v>0</v>
      </c>
      <c r="I33">
        <v>7357</v>
      </c>
    </row>
    <row r="34" spans="1:9" x14ac:dyDescent="0.25">
      <c r="A34">
        <v>33</v>
      </c>
      <c r="B34" s="38">
        <v>893</v>
      </c>
      <c r="C34" t="s">
        <v>347</v>
      </c>
      <c r="D34" s="39">
        <v>53.753497617483418</v>
      </c>
      <c r="E34">
        <v>10</v>
      </c>
      <c r="F34" s="40">
        <v>33</v>
      </c>
      <c r="G34" s="40">
        <v>54</v>
      </c>
      <c r="H34">
        <v>0</v>
      </c>
      <c r="I34">
        <v>5552</v>
      </c>
    </row>
    <row r="35" spans="1:9" x14ac:dyDescent="0.25">
      <c r="A35">
        <v>34</v>
      </c>
      <c r="B35" s="38">
        <v>373</v>
      </c>
      <c r="C35" t="s">
        <v>178</v>
      </c>
      <c r="D35" s="39">
        <v>59.842030235331684</v>
      </c>
      <c r="E35">
        <v>9</v>
      </c>
      <c r="F35" s="40">
        <v>70</v>
      </c>
      <c r="G35" s="40">
        <v>128</v>
      </c>
      <c r="H35">
        <v>0</v>
      </c>
      <c r="I35">
        <v>13650</v>
      </c>
    </row>
    <row r="36" spans="1:9" x14ac:dyDescent="0.25">
      <c r="A36">
        <v>35</v>
      </c>
      <c r="B36" s="38">
        <v>748</v>
      </c>
      <c r="C36" t="s">
        <v>294</v>
      </c>
      <c r="D36" s="39">
        <v>59.842030235331684</v>
      </c>
      <c r="E36">
        <v>9</v>
      </c>
      <c r="F36" s="40">
        <v>147</v>
      </c>
      <c r="G36" s="40">
        <v>274</v>
      </c>
      <c r="H36">
        <v>0</v>
      </c>
      <c r="I36">
        <v>29477</v>
      </c>
    </row>
    <row r="37" spans="1:9" x14ac:dyDescent="0.25">
      <c r="A37">
        <v>36</v>
      </c>
      <c r="B37" s="38">
        <v>1859</v>
      </c>
      <c r="C37" t="s">
        <v>423</v>
      </c>
      <c r="D37" s="39">
        <v>65.210183391925824</v>
      </c>
      <c r="E37">
        <v>8</v>
      </c>
      <c r="F37" s="40">
        <v>97</v>
      </c>
      <c r="G37" s="40">
        <v>176</v>
      </c>
      <c r="H37">
        <v>0</v>
      </c>
      <c r="I37">
        <v>18438</v>
      </c>
    </row>
    <row r="38" spans="1:9" x14ac:dyDescent="0.25">
      <c r="A38">
        <v>37</v>
      </c>
      <c r="B38" s="38">
        <v>1721</v>
      </c>
      <c r="C38" t="s">
        <v>406</v>
      </c>
      <c r="D38" s="39">
        <v>53.753497617483418</v>
      </c>
      <c r="E38">
        <v>10</v>
      </c>
      <c r="F38" s="40">
        <v>67</v>
      </c>
      <c r="G38" s="40">
        <v>115</v>
      </c>
      <c r="H38">
        <v>0</v>
      </c>
      <c r="I38">
        <v>11508</v>
      </c>
    </row>
    <row r="39" spans="1:9" x14ac:dyDescent="0.25">
      <c r="A39">
        <v>38</v>
      </c>
      <c r="B39" s="38">
        <v>568</v>
      </c>
      <c r="C39" t="s">
        <v>242</v>
      </c>
      <c r="D39" s="39">
        <v>59.842030235331684</v>
      </c>
      <c r="E39">
        <v>9</v>
      </c>
      <c r="F39" s="40">
        <v>26</v>
      </c>
      <c r="G39" s="40">
        <v>50</v>
      </c>
      <c r="H39">
        <v>0</v>
      </c>
      <c r="I39">
        <v>5294</v>
      </c>
    </row>
    <row r="40" spans="1:9" x14ac:dyDescent="0.25">
      <c r="A40">
        <v>39</v>
      </c>
      <c r="B40" s="38">
        <v>753</v>
      </c>
      <c r="C40" t="s">
        <v>295</v>
      </c>
      <c r="D40" s="39">
        <v>53.753497617483418</v>
      </c>
      <c r="E40">
        <v>10</v>
      </c>
      <c r="F40" s="40">
        <v>66</v>
      </c>
      <c r="G40" s="40">
        <v>112</v>
      </c>
      <c r="H40">
        <v>0</v>
      </c>
      <c r="I40">
        <v>11682</v>
      </c>
    </row>
    <row r="41" spans="1:9" x14ac:dyDescent="0.25">
      <c r="A41">
        <v>40</v>
      </c>
      <c r="B41" s="38">
        <v>209</v>
      </c>
      <c r="C41" t="s">
        <v>110</v>
      </c>
      <c r="D41" s="39">
        <v>53.753497617483418</v>
      </c>
      <c r="E41">
        <v>10</v>
      </c>
      <c r="F41" s="40">
        <v>58</v>
      </c>
      <c r="G41" s="40">
        <v>101</v>
      </c>
      <c r="H41">
        <v>0</v>
      </c>
      <c r="I41">
        <v>10446</v>
      </c>
    </row>
    <row r="42" spans="1:9" x14ac:dyDescent="0.25">
      <c r="A42">
        <v>41</v>
      </c>
      <c r="B42" s="38">
        <v>375</v>
      </c>
      <c r="C42" t="s">
        <v>179</v>
      </c>
      <c r="D42" s="39">
        <v>59.842030235331684</v>
      </c>
      <c r="E42">
        <v>9</v>
      </c>
      <c r="F42" s="40">
        <v>88</v>
      </c>
      <c r="G42" s="40">
        <v>171</v>
      </c>
      <c r="H42">
        <v>0</v>
      </c>
      <c r="I42">
        <v>18373</v>
      </c>
    </row>
    <row r="43" spans="1:9" x14ac:dyDescent="0.25">
      <c r="A43">
        <v>42</v>
      </c>
      <c r="B43" s="38">
        <v>585</v>
      </c>
      <c r="C43" t="s">
        <v>248</v>
      </c>
      <c r="D43" s="39">
        <v>59.842030235331684</v>
      </c>
      <c r="E43">
        <v>9</v>
      </c>
      <c r="F43" s="40">
        <v>60</v>
      </c>
      <c r="G43" s="40">
        <v>114</v>
      </c>
      <c r="H43">
        <v>0</v>
      </c>
      <c r="I43">
        <v>12368</v>
      </c>
    </row>
    <row r="44" spans="1:9" x14ac:dyDescent="0.25">
      <c r="A44">
        <v>43</v>
      </c>
      <c r="B44" s="38">
        <v>1728</v>
      </c>
      <c r="C44" t="s">
        <v>410</v>
      </c>
      <c r="D44" s="39">
        <v>53.753497617483418</v>
      </c>
      <c r="E44">
        <v>10</v>
      </c>
      <c r="F44" s="40">
        <v>46</v>
      </c>
      <c r="G44" s="40">
        <v>78</v>
      </c>
      <c r="H44">
        <v>0</v>
      </c>
      <c r="I44">
        <v>7953</v>
      </c>
    </row>
    <row r="45" spans="1:9" x14ac:dyDescent="0.25">
      <c r="A45">
        <v>44</v>
      </c>
      <c r="B45" s="38">
        <v>376</v>
      </c>
      <c r="C45" t="s">
        <v>180</v>
      </c>
      <c r="D45" s="39">
        <v>59.842030235331684</v>
      </c>
      <c r="E45">
        <v>9</v>
      </c>
      <c r="F45" s="40">
        <v>19</v>
      </c>
      <c r="G45" s="40">
        <v>37</v>
      </c>
      <c r="H45">
        <v>0</v>
      </c>
      <c r="I45">
        <v>4077</v>
      </c>
    </row>
    <row r="46" spans="1:9" x14ac:dyDescent="0.25">
      <c r="A46">
        <v>45</v>
      </c>
      <c r="B46" s="38">
        <v>377</v>
      </c>
      <c r="C46" t="s">
        <v>181</v>
      </c>
      <c r="D46" s="39">
        <v>65.210183391925824</v>
      </c>
      <c r="E46">
        <v>8</v>
      </c>
      <c r="F46" s="40">
        <v>47</v>
      </c>
      <c r="G46" s="40">
        <v>85</v>
      </c>
      <c r="H46">
        <v>0</v>
      </c>
      <c r="I46">
        <v>9365</v>
      </c>
    </row>
    <row r="47" spans="1:9" x14ac:dyDescent="0.25">
      <c r="A47">
        <v>46</v>
      </c>
      <c r="B47" s="38">
        <v>1901</v>
      </c>
      <c r="C47" t="s">
        <v>433</v>
      </c>
      <c r="D47" s="39">
        <v>59.842030235331684</v>
      </c>
      <c r="E47">
        <v>9</v>
      </c>
      <c r="F47" s="40">
        <v>71</v>
      </c>
      <c r="G47" s="40">
        <v>128</v>
      </c>
      <c r="H47">
        <v>0</v>
      </c>
      <c r="I47">
        <v>13124</v>
      </c>
    </row>
    <row r="48" spans="1:9" x14ac:dyDescent="0.25">
      <c r="A48">
        <v>47</v>
      </c>
      <c r="B48" s="38">
        <v>755</v>
      </c>
      <c r="C48" t="s">
        <v>296</v>
      </c>
      <c r="D48" s="39">
        <v>53.753497617483418</v>
      </c>
      <c r="E48">
        <v>10</v>
      </c>
      <c r="F48" s="40">
        <v>22</v>
      </c>
      <c r="G48" s="40">
        <v>38</v>
      </c>
      <c r="H48">
        <v>0</v>
      </c>
      <c r="I48">
        <v>3742</v>
      </c>
    </row>
    <row r="49" spans="1:9" x14ac:dyDescent="0.25">
      <c r="A49">
        <v>48</v>
      </c>
      <c r="B49" s="38">
        <v>1681</v>
      </c>
      <c r="C49" t="s">
        <v>389</v>
      </c>
      <c r="D49" s="39">
        <v>53.753497617483418</v>
      </c>
      <c r="E49">
        <v>10</v>
      </c>
      <c r="F49" s="40">
        <v>67</v>
      </c>
      <c r="G49" s="40">
        <v>113</v>
      </c>
      <c r="H49">
        <v>0</v>
      </c>
      <c r="I49">
        <v>10989</v>
      </c>
    </row>
    <row r="50" spans="1:9" x14ac:dyDescent="0.25">
      <c r="A50">
        <v>49</v>
      </c>
      <c r="B50" s="38">
        <v>147</v>
      </c>
      <c r="C50" t="s">
        <v>86</v>
      </c>
      <c r="D50" s="39">
        <v>53.753497617483418</v>
      </c>
      <c r="E50">
        <v>10</v>
      </c>
      <c r="F50" s="40">
        <v>48</v>
      </c>
      <c r="G50" s="40">
        <v>85</v>
      </c>
      <c r="H50">
        <v>0</v>
      </c>
      <c r="I50">
        <v>9062</v>
      </c>
    </row>
    <row r="51" spans="1:9" x14ac:dyDescent="0.25">
      <c r="A51">
        <v>50</v>
      </c>
      <c r="B51" s="38">
        <v>654</v>
      </c>
      <c r="C51" t="s">
        <v>275</v>
      </c>
      <c r="D51" s="39">
        <v>59.842030235331684</v>
      </c>
      <c r="E51">
        <v>9</v>
      </c>
      <c r="F51" s="40">
        <v>70</v>
      </c>
      <c r="G51" s="40">
        <v>136</v>
      </c>
      <c r="H51">
        <v>0</v>
      </c>
      <c r="I51">
        <v>9358</v>
      </c>
    </row>
    <row r="52" spans="1:9" x14ac:dyDescent="0.25">
      <c r="A52">
        <v>51</v>
      </c>
      <c r="B52" s="38">
        <v>756</v>
      </c>
      <c r="C52" t="s">
        <v>297</v>
      </c>
      <c r="D52" s="39">
        <v>53.753497617483418</v>
      </c>
      <c r="E52">
        <v>10</v>
      </c>
      <c r="F52" s="40">
        <v>65</v>
      </c>
      <c r="G52" s="40">
        <v>111</v>
      </c>
      <c r="H52">
        <v>0</v>
      </c>
      <c r="I52">
        <v>11585</v>
      </c>
    </row>
    <row r="53" spans="1:9" x14ac:dyDescent="0.25">
      <c r="A53">
        <v>52</v>
      </c>
      <c r="B53" s="38">
        <v>757</v>
      </c>
      <c r="C53" t="s">
        <v>298</v>
      </c>
      <c r="D53" s="39">
        <v>53.753497617483418</v>
      </c>
      <c r="E53">
        <v>10</v>
      </c>
      <c r="F53" s="40">
        <v>70</v>
      </c>
      <c r="G53" s="40">
        <v>122</v>
      </c>
      <c r="H53">
        <v>0</v>
      </c>
      <c r="I53">
        <v>12925</v>
      </c>
    </row>
    <row r="54" spans="1:9" x14ac:dyDescent="0.25">
      <c r="A54">
        <v>53</v>
      </c>
      <c r="B54" s="38">
        <v>758</v>
      </c>
      <c r="C54" t="s">
        <v>299</v>
      </c>
      <c r="D54" s="39">
        <v>74.133012026560209</v>
      </c>
      <c r="E54">
        <v>7</v>
      </c>
      <c r="F54" s="40">
        <v>432</v>
      </c>
      <c r="G54" s="40">
        <v>772</v>
      </c>
      <c r="H54">
        <v>1</v>
      </c>
      <c r="I54">
        <v>84856</v>
      </c>
    </row>
    <row r="55" spans="1:9" x14ac:dyDescent="0.25">
      <c r="A55">
        <v>54</v>
      </c>
      <c r="B55" s="38">
        <v>501</v>
      </c>
      <c r="C55" t="s">
        <v>223</v>
      </c>
      <c r="D55" s="39">
        <v>59.842030235331684</v>
      </c>
      <c r="E55">
        <v>9</v>
      </c>
      <c r="F55" s="40">
        <v>35</v>
      </c>
      <c r="G55" s="40">
        <v>68</v>
      </c>
      <c r="H55">
        <v>0</v>
      </c>
      <c r="I55">
        <v>7283</v>
      </c>
    </row>
    <row r="56" spans="1:9" x14ac:dyDescent="0.25">
      <c r="A56">
        <v>55</v>
      </c>
      <c r="B56" s="38">
        <v>1876</v>
      </c>
      <c r="C56" t="s">
        <v>424</v>
      </c>
      <c r="D56" s="39">
        <v>65.210183391925824</v>
      </c>
      <c r="E56">
        <v>8</v>
      </c>
      <c r="F56" s="40">
        <v>82</v>
      </c>
      <c r="G56" s="40">
        <v>149</v>
      </c>
      <c r="H56">
        <v>0</v>
      </c>
      <c r="I56">
        <v>15328</v>
      </c>
    </row>
    <row r="57" spans="1:9" x14ac:dyDescent="0.25">
      <c r="A57">
        <v>56</v>
      </c>
      <c r="B57" s="38">
        <v>213</v>
      </c>
      <c r="C57" t="s">
        <v>111</v>
      </c>
      <c r="D57" s="39">
        <v>65.210183391925824</v>
      </c>
      <c r="E57">
        <v>8</v>
      </c>
      <c r="F57" s="40">
        <v>47</v>
      </c>
      <c r="G57" s="40">
        <v>85</v>
      </c>
      <c r="H57">
        <v>0</v>
      </c>
      <c r="I57">
        <v>9067</v>
      </c>
    </row>
    <row r="58" spans="1:9" x14ac:dyDescent="0.25">
      <c r="A58">
        <v>57</v>
      </c>
      <c r="B58" s="38">
        <v>899</v>
      </c>
      <c r="C58" t="s">
        <v>348</v>
      </c>
      <c r="D58" s="39">
        <v>53.753497617483418</v>
      </c>
      <c r="E58">
        <v>10</v>
      </c>
      <c r="F58" s="40">
        <v>73</v>
      </c>
      <c r="G58" s="40">
        <v>125</v>
      </c>
      <c r="H58">
        <v>0</v>
      </c>
      <c r="I58">
        <v>13668</v>
      </c>
    </row>
    <row r="59" spans="1:9" x14ac:dyDescent="0.25">
      <c r="A59">
        <v>58</v>
      </c>
      <c r="B59" s="38">
        <v>312</v>
      </c>
      <c r="C59" t="s">
        <v>155</v>
      </c>
      <c r="D59" s="39">
        <v>59.842030235331684</v>
      </c>
      <c r="E59">
        <v>9</v>
      </c>
      <c r="F59" s="40">
        <v>31</v>
      </c>
      <c r="G59" s="40">
        <v>57</v>
      </c>
      <c r="H59">
        <v>0</v>
      </c>
      <c r="I59">
        <v>6193</v>
      </c>
    </row>
    <row r="60" spans="1:9" x14ac:dyDescent="0.25">
      <c r="A60">
        <v>59</v>
      </c>
      <c r="B60" s="38">
        <v>313</v>
      </c>
      <c r="C60" t="s">
        <v>156</v>
      </c>
      <c r="D60" s="39">
        <v>59.842030235331684</v>
      </c>
      <c r="E60">
        <v>9</v>
      </c>
      <c r="F60" s="40">
        <v>42</v>
      </c>
      <c r="G60" s="40">
        <v>77</v>
      </c>
      <c r="H60">
        <v>0</v>
      </c>
      <c r="I60">
        <v>7442</v>
      </c>
    </row>
    <row r="61" spans="1:9" x14ac:dyDescent="0.25">
      <c r="A61">
        <v>60</v>
      </c>
      <c r="B61" s="38">
        <v>214</v>
      </c>
      <c r="C61" t="s">
        <v>112</v>
      </c>
      <c r="D61" s="39">
        <v>53.753497617483418</v>
      </c>
      <c r="E61">
        <v>10</v>
      </c>
      <c r="F61" s="40">
        <v>55</v>
      </c>
      <c r="G61" s="40">
        <v>101</v>
      </c>
      <c r="H61">
        <v>0</v>
      </c>
      <c r="I61">
        <v>10210</v>
      </c>
    </row>
    <row r="62" spans="1:9" x14ac:dyDescent="0.25">
      <c r="A62">
        <v>61</v>
      </c>
      <c r="B62" s="38">
        <v>381</v>
      </c>
      <c r="C62" t="s">
        <v>182</v>
      </c>
      <c r="D62" s="39">
        <v>59.842030235331684</v>
      </c>
      <c r="E62">
        <v>9</v>
      </c>
      <c r="F62" s="40">
        <v>68</v>
      </c>
      <c r="G62" s="40">
        <v>132</v>
      </c>
      <c r="H62">
        <v>0</v>
      </c>
      <c r="I62">
        <v>14854</v>
      </c>
    </row>
    <row r="63" spans="1:9" x14ac:dyDescent="0.25">
      <c r="A63">
        <v>62</v>
      </c>
      <c r="B63" s="38">
        <v>502</v>
      </c>
      <c r="C63" t="s">
        <v>224</v>
      </c>
      <c r="D63" s="39">
        <v>65.210183391925824</v>
      </c>
      <c r="E63">
        <v>8</v>
      </c>
      <c r="F63" s="40">
        <v>144</v>
      </c>
      <c r="G63" s="40">
        <v>283</v>
      </c>
      <c r="H63">
        <v>0</v>
      </c>
      <c r="I63">
        <v>29988</v>
      </c>
    </row>
    <row r="64" spans="1:9" x14ac:dyDescent="0.25">
      <c r="A64">
        <v>63</v>
      </c>
      <c r="B64" s="38">
        <v>383</v>
      </c>
      <c r="C64" t="s">
        <v>183</v>
      </c>
      <c r="D64" s="39">
        <v>59.842030235331684</v>
      </c>
      <c r="E64">
        <v>9</v>
      </c>
      <c r="F64" s="40">
        <v>74</v>
      </c>
      <c r="G64" s="40">
        <v>142</v>
      </c>
      <c r="H64">
        <v>0</v>
      </c>
      <c r="I64">
        <v>14869</v>
      </c>
    </row>
    <row r="65" spans="1:9" x14ac:dyDescent="0.25">
      <c r="A65">
        <v>64</v>
      </c>
      <c r="B65" s="38">
        <v>109</v>
      </c>
      <c r="C65" t="s">
        <v>80</v>
      </c>
      <c r="D65" s="39">
        <v>53.753497617483418</v>
      </c>
      <c r="E65">
        <v>10</v>
      </c>
      <c r="F65" s="40">
        <v>95</v>
      </c>
      <c r="G65" s="40">
        <v>160</v>
      </c>
      <c r="H65">
        <v>0</v>
      </c>
      <c r="I65">
        <v>15382</v>
      </c>
    </row>
    <row r="66" spans="1:9" x14ac:dyDescent="0.25">
      <c r="A66">
        <v>65</v>
      </c>
      <c r="B66" s="38">
        <v>1706</v>
      </c>
      <c r="C66" t="s">
        <v>400</v>
      </c>
      <c r="D66" s="39">
        <v>53.753497617483418</v>
      </c>
      <c r="E66">
        <v>10</v>
      </c>
      <c r="F66" s="40">
        <v>49</v>
      </c>
      <c r="G66" s="40">
        <v>82</v>
      </c>
      <c r="H66">
        <v>0</v>
      </c>
      <c r="I66">
        <v>8509</v>
      </c>
    </row>
    <row r="67" spans="1:9" x14ac:dyDescent="0.25">
      <c r="A67">
        <v>66</v>
      </c>
      <c r="B67" s="38">
        <v>611</v>
      </c>
      <c r="C67" t="s">
        <v>258</v>
      </c>
      <c r="D67" s="39">
        <v>59.842030235331684</v>
      </c>
      <c r="E67">
        <v>9</v>
      </c>
      <c r="F67" s="40">
        <v>26</v>
      </c>
      <c r="G67" s="40">
        <v>51</v>
      </c>
      <c r="H67">
        <v>0</v>
      </c>
      <c r="I67">
        <v>5412</v>
      </c>
    </row>
    <row r="68" spans="1:9" x14ac:dyDescent="0.25">
      <c r="A68">
        <v>67</v>
      </c>
      <c r="B68" s="38">
        <v>1684</v>
      </c>
      <c r="C68" t="s">
        <v>390</v>
      </c>
      <c r="D68" s="39">
        <v>53.753497617483418</v>
      </c>
      <c r="E68">
        <v>10</v>
      </c>
      <c r="F68" s="40">
        <v>58</v>
      </c>
      <c r="G68" s="40">
        <v>100</v>
      </c>
      <c r="H68">
        <v>0</v>
      </c>
      <c r="I68">
        <v>10462</v>
      </c>
    </row>
    <row r="69" spans="1:9" x14ac:dyDescent="0.25">
      <c r="A69">
        <v>68</v>
      </c>
      <c r="B69" s="38">
        <v>216</v>
      </c>
      <c r="C69" t="s">
        <v>113</v>
      </c>
      <c r="D69" s="39">
        <v>53.753497617483418</v>
      </c>
      <c r="E69">
        <v>10</v>
      </c>
      <c r="F69" s="40">
        <v>59</v>
      </c>
      <c r="G69" s="40">
        <v>109</v>
      </c>
      <c r="H69">
        <v>0</v>
      </c>
      <c r="I69">
        <v>11618</v>
      </c>
    </row>
    <row r="70" spans="1:9" x14ac:dyDescent="0.25">
      <c r="A70">
        <v>69</v>
      </c>
      <c r="B70" s="38">
        <v>148</v>
      </c>
      <c r="C70" t="s">
        <v>87</v>
      </c>
      <c r="D70" s="39">
        <v>53.753497617483418</v>
      </c>
      <c r="E70">
        <v>10</v>
      </c>
      <c r="F70" s="40">
        <v>58</v>
      </c>
      <c r="G70" s="40">
        <v>106</v>
      </c>
      <c r="H70">
        <v>0</v>
      </c>
      <c r="I70">
        <v>10856</v>
      </c>
    </row>
    <row r="71" spans="1:9" x14ac:dyDescent="0.25">
      <c r="A71">
        <v>70</v>
      </c>
      <c r="B71" s="38">
        <v>1891</v>
      </c>
      <c r="C71" t="s">
        <v>427</v>
      </c>
      <c r="D71" s="39">
        <v>59.842030235331684</v>
      </c>
      <c r="E71">
        <v>9</v>
      </c>
      <c r="F71" s="40">
        <v>40</v>
      </c>
      <c r="G71" s="40">
        <v>76</v>
      </c>
      <c r="H71">
        <v>0</v>
      </c>
      <c r="I71">
        <v>7688</v>
      </c>
    </row>
    <row r="72" spans="1:9" x14ac:dyDescent="0.25">
      <c r="A72">
        <v>71</v>
      </c>
      <c r="B72" s="38">
        <v>310</v>
      </c>
      <c r="C72" t="s">
        <v>154</v>
      </c>
      <c r="D72" s="39">
        <v>59.842030235331684</v>
      </c>
      <c r="E72">
        <v>9</v>
      </c>
      <c r="F72" s="40">
        <v>93</v>
      </c>
      <c r="G72" s="40">
        <v>172</v>
      </c>
      <c r="H72">
        <v>0</v>
      </c>
      <c r="I72">
        <v>18829</v>
      </c>
    </row>
    <row r="73" spans="1:9" x14ac:dyDescent="0.25">
      <c r="A73">
        <v>72</v>
      </c>
      <c r="B73" s="38">
        <v>1921</v>
      </c>
      <c r="C73" t="s">
        <v>439</v>
      </c>
      <c r="D73" s="39">
        <v>59.842030235331684</v>
      </c>
      <c r="E73">
        <v>9</v>
      </c>
      <c r="F73" s="40">
        <v>112</v>
      </c>
      <c r="G73" s="40">
        <v>201</v>
      </c>
      <c r="H73">
        <v>0</v>
      </c>
      <c r="I73">
        <v>21310</v>
      </c>
    </row>
    <row r="74" spans="1:9" x14ac:dyDescent="0.25">
      <c r="A74">
        <v>73</v>
      </c>
      <c r="B74" s="38">
        <v>1663</v>
      </c>
      <c r="C74" t="s">
        <v>382</v>
      </c>
      <c r="D74" s="39">
        <v>59.842030235331684</v>
      </c>
      <c r="E74">
        <v>9</v>
      </c>
      <c r="F74" s="40">
        <v>25</v>
      </c>
      <c r="G74" s="40">
        <v>43</v>
      </c>
      <c r="H74">
        <v>0</v>
      </c>
      <c r="I74">
        <v>4676</v>
      </c>
    </row>
    <row r="75" spans="1:9" x14ac:dyDescent="0.25">
      <c r="A75">
        <v>74</v>
      </c>
      <c r="B75" s="38">
        <v>736</v>
      </c>
      <c r="C75" t="s">
        <v>289</v>
      </c>
      <c r="D75" s="39">
        <v>59.842030235331684</v>
      </c>
      <c r="E75">
        <v>9</v>
      </c>
      <c r="F75" s="40">
        <v>93</v>
      </c>
      <c r="G75" s="40">
        <v>171</v>
      </c>
      <c r="H75">
        <v>0</v>
      </c>
      <c r="I75">
        <v>17770</v>
      </c>
    </row>
    <row r="76" spans="1:9" x14ac:dyDescent="0.25">
      <c r="A76">
        <v>75</v>
      </c>
      <c r="B76" s="38">
        <v>1690</v>
      </c>
      <c r="C76" t="s">
        <v>392</v>
      </c>
      <c r="D76" s="39">
        <v>53.753497617483418</v>
      </c>
      <c r="E76">
        <v>10</v>
      </c>
      <c r="F76" s="40">
        <v>57</v>
      </c>
      <c r="G76" s="40">
        <v>102</v>
      </c>
      <c r="H76">
        <v>0</v>
      </c>
      <c r="I76">
        <v>9695</v>
      </c>
    </row>
    <row r="77" spans="1:9" x14ac:dyDescent="0.25">
      <c r="A77">
        <v>76</v>
      </c>
      <c r="B77" s="38">
        <v>503</v>
      </c>
      <c r="C77" t="s">
        <v>225</v>
      </c>
      <c r="D77" s="39">
        <v>65.210183391925824</v>
      </c>
      <c r="E77">
        <v>8</v>
      </c>
      <c r="F77" s="40">
        <v>250</v>
      </c>
      <c r="G77" s="40">
        <v>490</v>
      </c>
      <c r="H77">
        <v>1</v>
      </c>
      <c r="I77">
        <v>55427</v>
      </c>
    </row>
    <row r="78" spans="1:9" x14ac:dyDescent="0.25">
      <c r="A78">
        <v>77</v>
      </c>
      <c r="B78" s="38">
        <v>10</v>
      </c>
      <c r="C78" t="s">
        <v>46</v>
      </c>
      <c r="D78" s="39">
        <v>59.842030235331684</v>
      </c>
      <c r="E78">
        <v>9</v>
      </c>
      <c r="F78" s="40">
        <v>60</v>
      </c>
      <c r="G78" s="40">
        <v>109</v>
      </c>
      <c r="H78">
        <v>0</v>
      </c>
      <c r="I78">
        <v>11854</v>
      </c>
    </row>
    <row r="79" spans="1:9" x14ac:dyDescent="0.25">
      <c r="A79">
        <v>78</v>
      </c>
      <c r="B79" s="38">
        <v>400</v>
      </c>
      <c r="C79" t="s">
        <v>194</v>
      </c>
      <c r="D79" s="39">
        <v>59.842030235331684</v>
      </c>
      <c r="E79">
        <v>9</v>
      </c>
      <c r="F79" s="40">
        <v>133</v>
      </c>
      <c r="G79" s="40">
        <v>245</v>
      </c>
      <c r="H79">
        <v>0</v>
      </c>
      <c r="I79">
        <v>27161</v>
      </c>
    </row>
    <row r="80" spans="1:9" x14ac:dyDescent="0.25">
      <c r="A80">
        <v>79</v>
      </c>
      <c r="B80" s="38">
        <v>762</v>
      </c>
      <c r="C80" t="s">
        <v>300</v>
      </c>
      <c r="D80" s="39">
        <v>53.753497617483418</v>
      </c>
      <c r="E80">
        <v>10</v>
      </c>
      <c r="F80" s="40">
        <v>75</v>
      </c>
      <c r="G80" s="40">
        <v>127</v>
      </c>
      <c r="H80">
        <v>0</v>
      </c>
      <c r="I80">
        <v>12870</v>
      </c>
    </row>
    <row r="81" spans="1:9" x14ac:dyDescent="0.25">
      <c r="A81">
        <v>80</v>
      </c>
      <c r="B81" s="38">
        <v>150</v>
      </c>
      <c r="C81" t="s">
        <v>88</v>
      </c>
      <c r="D81" s="39">
        <v>84.648416645493242</v>
      </c>
      <c r="E81">
        <v>5</v>
      </c>
      <c r="F81" s="40">
        <v>232</v>
      </c>
      <c r="G81" s="40">
        <v>458</v>
      </c>
      <c r="H81">
        <v>1</v>
      </c>
      <c r="I81">
        <v>44455</v>
      </c>
    </row>
    <row r="82" spans="1:9" x14ac:dyDescent="0.25">
      <c r="A82">
        <v>81</v>
      </c>
      <c r="B82" s="38">
        <v>384</v>
      </c>
      <c r="C82" t="s">
        <v>184</v>
      </c>
      <c r="D82" s="39">
        <v>65.210183391925824</v>
      </c>
      <c r="E82">
        <v>8</v>
      </c>
      <c r="F82" s="40">
        <v>61</v>
      </c>
      <c r="G82" s="40">
        <v>119</v>
      </c>
      <c r="H82">
        <v>0</v>
      </c>
      <c r="I82">
        <v>12326</v>
      </c>
    </row>
    <row r="83" spans="1:9" x14ac:dyDescent="0.25">
      <c r="A83">
        <v>82</v>
      </c>
      <c r="B83" s="38">
        <v>1774</v>
      </c>
      <c r="C83" t="s">
        <v>420</v>
      </c>
      <c r="D83" s="39">
        <v>53.753497617483418</v>
      </c>
      <c r="E83">
        <v>10</v>
      </c>
      <c r="F83" s="40">
        <v>57</v>
      </c>
      <c r="G83" s="40">
        <v>102</v>
      </c>
      <c r="H83">
        <v>0</v>
      </c>
      <c r="I83">
        <v>9811</v>
      </c>
    </row>
    <row r="84" spans="1:9" x14ac:dyDescent="0.25">
      <c r="A84">
        <v>83</v>
      </c>
      <c r="B84" s="38">
        <v>221</v>
      </c>
      <c r="C84" t="s">
        <v>114</v>
      </c>
      <c r="D84" s="39">
        <v>65.210183391925824</v>
      </c>
      <c r="E84">
        <v>8</v>
      </c>
      <c r="F84" s="40">
        <v>27</v>
      </c>
      <c r="G84" s="40">
        <v>48</v>
      </c>
      <c r="H84">
        <v>0</v>
      </c>
      <c r="I84">
        <v>5152</v>
      </c>
    </row>
    <row r="85" spans="1:9" x14ac:dyDescent="0.25">
      <c r="A85">
        <v>84</v>
      </c>
      <c r="B85" s="38">
        <v>222</v>
      </c>
      <c r="C85" t="s">
        <v>115</v>
      </c>
      <c r="D85" s="39">
        <v>65.210183391925824</v>
      </c>
      <c r="E85">
        <v>8</v>
      </c>
      <c r="F85" s="40">
        <v>125</v>
      </c>
      <c r="G85" s="40">
        <v>227</v>
      </c>
      <c r="H85">
        <v>0</v>
      </c>
      <c r="I85">
        <v>24554</v>
      </c>
    </row>
    <row r="86" spans="1:9" x14ac:dyDescent="0.25">
      <c r="A86">
        <v>85</v>
      </c>
      <c r="B86" s="38">
        <v>766</v>
      </c>
      <c r="C86" t="s">
        <v>302</v>
      </c>
      <c r="D86" s="39">
        <v>53.753497617483418</v>
      </c>
      <c r="E86">
        <v>10</v>
      </c>
      <c r="F86" s="40">
        <v>57</v>
      </c>
      <c r="G86" s="40">
        <v>101</v>
      </c>
      <c r="H86">
        <v>0</v>
      </c>
      <c r="I86">
        <v>10619</v>
      </c>
    </row>
    <row r="87" spans="1:9" x14ac:dyDescent="0.25">
      <c r="A87">
        <v>86</v>
      </c>
      <c r="B87" s="38">
        <v>58</v>
      </c>
      <c r="C87" t="s">
        <v>62</v>
      </c>
      <c r="D87" s="39">
        <v>59.842030235331684</v>
      </c>
      <c r="E87">
        <v>9</v>
      </c>
      <c r="F87" s="40">
        <v>51</v>
      </c>
      <c r="G87" s="40">
        <v>97</v>
      </c>
      <c r="H87">
        <v>0</v>
      </c>
      <c r="I87">
        <v>10225</v>
      </c>
    </row>
    <row r="88" spans="1:9" x14ac:dyDescent="0.25">
      <c r="A88">
        <v>87</v>
      </c>
      <c r="B88" s="38">
        <v>505</v>
      </c>
      <c r="C88" t="s">
        <v>226</v>
      </c>
      <c r="D88" s="39">
        <v>102.13037015312784</v>
      </c>
      <c r="E88">
        <v>3</v>
      </c>
      <c r="F88" s="40">
        <v>312</v>
      </c>
      <c r="G88" s="40">
        <v>699</v>
      </c>
      <c r="H88">
        <v>1</v>
      </c>
      <c r="I88">
        <v>54254</v>
      </c>
    </row>
    <row r="89" spans="1:9" x14ac:dyDescent="0.25">
      <c r="A89">
        <v>88</v>
      </c>
      <c r="B89" s="38">
        <v>498</v>
      </c>
      <c r="C89" t="s">
        <v>222</v>
      </c>
      <c r="D89" s="39">
        <v>59.842030235331684</v>
      </c>
      <c r="E89">
        <v>9</v>
      </c>
      <c r="F89" s="40">
        <v>42</v>
      </c>
      <c r="G89" s="40">
        <v>75</v>
      </c>
      <c r="H89">
        <v>0</v>
      </c>
      <c r="I89">
        <v>7814</v>
      </c>
    </row>
    <row r="90" spans="1:9" x14ac:dyDescent="0.25">
      <c r="A90">
        <v>89</v>
      </c>
      <c r="B90" s="38">
        <v>1719</v>
      </c>
      <c r="C90" t="s">
        <v>405</v>
      </c>
      <c r="D90" s="39">
        <v>53.753497617483418</v>
      </c>
      <c r="E90">
        <v>10</v>
      </c>
      <c r="F90" s="40">
        <v>57</v>
      </c>
      <c r="G90" s="40">
        <v>106</v>
      </c>
      <c r="H90">
        <v>0</v>
      </c>
      <c r="I90">
        <v>10963</v>
      </c>
    </row>
    <row r="91" spans="1:9" x14ac:dyDescent="0.25">
      <c r="A91">
        <v>90</v>
      </c>
      <c r="B91" s="38">
        <v>303</v>
      </c>
      <c r="C91" t="s">
        <v>150</v>
      </c>
      <c r="D91" s="39">
        <v>65.210183391925824</v>
      </c>
      <c r="E91">
        <v>8</v>
      </c>
      <c r="F91" s="40">
        <v>124</v>
      </c>
      <c r="G91" s="40">
        <v>242</v>
      </c>
      <c r="H91">
        <v>0</v>
      </c>
      <c r="I91">
        <v>17328</v>
      </c>
    </row>
    <row r="92" spans="1:9" x14ac:dyDescent="0.25">
      <c r="A92">
        <v>91</v>
      </c>
      <c r="B92" s="38">
        <v>225</v>
      </c>
      <c r="C92" t="s">
        <v>116</v>
      </c>
      <c r="D92" s="39">
        <v>53.753497617483418</v>
      </c>
      <c r="E92">
        <v>10</v>
      </c>
      <c r="F92" s="40">
        <v>40</v>
      </c>
      <c r="G92" s="40">
        <v>69</v>
      </c>
      <c r="H92">
        <v>0</v>
      </c>
      <c r="I92">
        <v>7138</v>
      </c>
    </row>
    <row r="93" spans="1:9" x14ac:dyDescent="0.25">
      <c r="A93">
        <v>92</v>
      </c>
      <c r="B93" s="38">
        <v>226</v>
      </c>
      <c r="C93" t="s">
        <v>117</v>
      </c>
      <c r="D93" s="39">
        <v>65.210183391925824</v>
      </c>
      <c r="E93">
        <v>8</v>
      </c>
      <c r="F93" s="40">
        <v>58</v>
      </c>
      <c r="G93" s="40">
        <v>100</v>
      </c>
      <c r="H93">
        <v>0</v>
      </c>
      <c r="I93">
        <v>10439</v>
      </c>
    </row>
    <row r="94" spans="1:9" x14ac:dyDescent="0.25">
      <c r="A94">
        <v>93</v>
      </c>
      <c r="B94" s="38">
        <v>1711</v>
      </c>
      <c r="C94" t="s">
        <v>403</v>
      </c>
      <c r="D94" s="39">
        <v>53.753497617483418</v>
      </c>
      <c r="E94">
        <v>10</v>
      </c>
      <c r="F94" s="40">
        <v>72</v>
      </c>
      <c r="G94" s="40">
        <v>134</v>
      </c>
      <c r="H94">
        <v>0</v>
      </c>
      <c r="I94">
        <v>14108</v>
      </c>
    </row>
    <row r="95" spans="1:9" x14ac:dyDescent="0.25">
      <c r="A95">
        <v>94</v>
      </c>
      <c r="B95" s="38">
        <v>385</v>
      </c>
      <c r="C95" t="s">
        <v>185</v>
      </c>
      <c r="D95" s="39">
        <v>59.842030235331684</v>
      </c>
      <c r="E95">
        <v>9</v>
      </c>
      <c r="F95" s="40">
        <v>59</v>
      </c>
      <c r="G95" s="40">
        <v>113</v>
      </c>
      <c r="H95">
        <v>0</v>
      </c>
      <c r="I95">
        <v>11378</v>
      </c>
    </row>
    <row r="96" spans="1:9" x14ac:dyDescent="0.25">
      <c r="A96">
        <v>95</v>
      </c>
      <c r="B96" s="38">
        <v>228</v>
      </c>
      <c r="C96" t="s">
        <v>118</v>
      </c>
      <c r="D96" s="39">
        <v>65.210183391925824</v>
      </c>
      <c r="E96">
        <v>8</v>
      </c>
      <c r="F96" s="40">
        <v>232</v>
      </c>
      <c r="G96" s="40">
        <v>443</v>
      </c>
      <c r="H96">
        <v>1</v>
      </c>
      <c r="I96">
        <v>45562</v>
      </c>
    </row>
    <row r="97" spans="1:9" x14ac:dyDescent="0.25">
      <c r="A97">
        <v>96</v>
      </c>
      <c r="B97" s="38">
        <v>317</v>
      </c>
      <c r="C97" t="s">
        <v>157</v>
      </c>
      <c r="D97" s="39">
        <v>59.842030235331684</v>
      </c>
      <c r="E97">
        <v>9</v>
      </c>
      <c r="F97" s="40">
        <v>19</v>
      </c>
      <c r="G97" s="40">
        <v>34</v>
      </c>
      <c r="H97">
        <v>0</v>
      </c>
      <c r="I97">
        <v>3602</v>
      </c>
    </row>
    <row r="98" spans="1:9" x14ac:dyDescent="0.25">
      <c r="A98">
        <v>97</v>
      </c>
      <c r="B98" s="38">
        <v>1651</v>
      </c>
      <c r="C98" t="s">
        <v>377</v>
      </c>
      <c r="D98" s="39">
        <v>59.842030235331684</v>
      </c>
      <c r="E98">
        <v>9</v>
      </c>
      <c r="F98" s="40">
        <v>37</v>
      </c>
      <c r="G98" s="40">
        <v>64</v>
      </c>
      <c r="H98">
        <v>0</v>
      </c>
      <c r="I98">
        <v>6911</v>
      </c>
    </row>
    <row r="99" spans="1:9" x14ac:dyDescent="0.25">
      <c r="A99">
        <v>98</v>
      </c>
      <c r="B99" s="38">
        <v>770</v>
      </c>
      <c r="C99" t="s">
        <v>303</v>
      </c>
      <c r="D99" s="39">
        <v>53.753497617483418</v>
      </c>
      <c r="E99">
        <v>10</v>
      </c>
      <c r="F99" s="40">
        <v>42</v>
      </c>
      <c r="G99" s="40">
        <v>72</v>
      </c>
      <c r="H99">
        <v>0</v>
      </c>
      <c r="I99">
        <v>7286</v>
      </c>
    </row>
    <row r="100" spans="1:9" x14ac:dyDescent="0.25">
      <c r="A100">
        <v>99</v>
      </c>
      <c r="B100" s="38">
        <v>1903</v>
      </c>
      <c r="C100" t="s">
        <v>434</v>
      </c>
      <c r="D100" s="39">
        <v>53.753497617483418</v>
      </c>
      <c r="E100">
        <v>10</v>
      </c>
      <c r="F100" s="40">
        <v>60</v>
      </c>
      <c r="G100" s="40">
        <v>100</v>
      </c>
      <c r="H100">
        <v>0</v>
      </c>
      <c r="I100">
        <v>10323</v>
      </c>
    </row>
    <row r="101" spans="1:9" x14ac:dyDescent="0.25">
      <c r="A101">
        <v>100</v>
      </c>
      <c r="B101" s="38">
        <v>772</v>
      </c>
      <c r="C101" t="s">
        <v>304</v>
      </c>
      <c r="D101" s="39">
        <v>74.133012026560209</v>
      </c>
      <c r="E101">
        <v>7</v>
      </c>
      <c r="F101" s="40">
        <v>655</v>
      </c>
      <c r="G101" s="40">
        <v>1298</v>
      </c>
      <c r="H101">
        <v>1</v>
      </c>
      <c r="I101">
        <v>110713</v>
      </c>
    </row>
    <row r="102" spans="1:9" x14ac:dyDescent="0.25">
      <c r="A102">
        <v>101</v>
      </c>
      <c r="B102" s="38">
        <v>230</v>
      </c>
      <c r="C102" t="s">
        <v>119</v>
      </c>
      <c r="D102" s="39">
        <v>65.210183391925824</v>
      </c>
      <c r="E102">
        <v>8</v>
      </c>
      <c r="F102" s="40">
        <v>46</v>
      </c>
      <c r="G102" s="40">
        <v>86</v>
      </c>
      <c r="H102">
        <v>0</v>
      </c>
      <c r="I102">
        <v>8693</v>
      </c>
    </row>
    <row r="103" spans="1:9" x14ac:dyDescent="0.25">
      <c r="A103">
        <v>102</v>
      </c>
      <c r="B103" s="38">
        <v>114</v>
      </c>
      <c r="C103" t="s">
        <v>81</v>
      </c>
      <c r="D103" s="39">
        <v>74.133012026560209</v>
      </c>
      <c r="E103">
        <v>7</v>
      </c>
      <c r="F103" s="40">
        <v>246</v>
      </c>
      <c r="G103" s="40">
        <v>488</v>
      </c>
      <c r="H103">
        <v>1</v>
      </c>
      <c r="I103">
        <v>47638</v>
      </c>
    </row>
    <row r="104" spans="1:9" x14ac:dyDescent="0.25">
      <c r="A104">
        <v>103</v>
      </c>
      <c r="B104" s="38">
        <v>388</v>
      </c>
      <c r="C104" t="s">
        <v>186</v>
      </c>
      <c r="D104" s="39">
        <v>59.842030235331684</v>
      </c>
      <c r="E104">
        <v>9</v>
      </c>
      <c r="F104" s="40">
        <v>42</v>
      </c>
      <c r="G104" s="40">
        <v>77</v>
      </c>
      <c r="H104">
        <v>0</v>
      </c>
      <c r="I104">
        <v>8302</v>
      </c>
    </row>
    <row r="105" spans="1:9" x14ac:dyDescent="0.25">
      <c r="A105">
        <v>104</v>
      </c>
      <c r="B105" s="38">
        <v>153</v>
      </c>
      <c r="C105" t="s">
        <v>89</v>
      </c>
      <c r="D105" s="39">
        <v>74.133012026560209</v>
      </c>
      <c r="E105">
        <v>7</v>
      </c>
      <c r="F105" s="40">
        <v>398</v>
      </c>
      <c r="G105" s="40">
        <v>756</v>
      </c>
      <c r="H105">
        <v>1</v>
      </c>
      <c r="I105">
        <v>77532</v>
      </c>
    </row>
    <row r="106" spans="1:9" x14ac:dyDescent="0.25">
      <c r="A106">
        <v>105</v>
      </c>
      <c r="B106" s="38">
        <v>232</v>
      </c>
      <c r="C106" t="s">
        <v>120</v>
      </c>
      <c r="D106" s="39">
        <v>65.210183391925824</v>
      </c>
      <c r="E106">
        <v>8</v>
      </c>
      <c r="F106" s="40">
        <v>69</v>
      </c>
      <c r="G106" s="40">
        <v>131</v>
      </c>
      <c r="H106">
        <v>0</v>
      </c>
      <c r="I106">
        <v>13661</v>
      </c>
    </row>
    <row r="107" spans="1:9" x14ac:dyDescent="0.25">
      <c r="A107">
        <v>106</v>
      </c>
      <c r="B107" s="38">
        <v>233</v>
      </c>
      <c r="C107" t="s">
        <v>121</v>
      </c>
      <c r="D107" s="39">
        <v>65.210183391925824</v>
      </c>
      <c r="E107">
        <v>8</v>
      </c>
      <c r="F107" s="40">
        <v>56</v>
      </c>
      <c r="G107" s="40">
        <v>106</v>
      </c>
      <c r="H107">
        <v>0</v>
      </c>
      <c r="I107">
        <v>11004</v>
      </c>
    </row>
    <row r="108" spans="1:9" x14ac:dyDescent="0.25">
      <c r="A108">
        <v>107</v>
      </c>
      <c r="B108" s="38">
        <v>777</v>
      </c>
      <c r="C108" t="s">
        <v>305</v>
      </c>
      <c r="D108" s="39">
        <v>59.842030235331684</v>
      </c>
      <c r="E108">
        <v>9</v>
      </c>
      <c r="F108" s="40">
        <v>91</v>
      </c>
      <c r="G108" s="40">
        <v>170</v>
      </c>
      <c r="H108">
        <v>0</v>
      </c>
      <c r="I108">
        <v>17920</v>
      </c>
    </row>
    <row r="109" spans="1:9" x14ac:dyDescent="0.25">
      <c r="A109">
        <v>108</v>
      </c>
      <c r="B109" s="38">
        <v>1722</v>
      </c>
      <c r="C109" t="s">
        <v>407</v>
      </c>
      <c r="D109" s="39">
        <v>59.842030235331684</v>
      </c>
      <c r="E109">
        <v>9</v>
      </c>
      <c r="F109" s="40">
        <v>18</v>
      </c>
      <c r="G109" s="40">
        <v>34</v>
      </c>
      <c r="H109">
        <v>0</v>
      </c>
      <c r="I109">
        <v>3611</v>
      </c>
    </row>
    <row r="110" spans="1:9" x14ac:dyDescent="0.25">
      <c r="A110">
        <v>109</v>
      </c>
      <c r="B110" s="38">
        <v>70</v>
      </c>
      <c r="C110" t="s">
        <v>66</v>
      </c>
      <c r="D110" s="39">
        <v>59.842030235331684</v>
      </c>
      <c r="E110">
        <v>9</v>
      </c>
      <c r="F110" s="40">
        <v>43</v>
      </c>
      <c r="G110" s="40">
        <v>82</v>
      </c>
      <c r="H110">
        <v>0</v>
      </c>
      <c r="I110">
        <v>8861</v>
      </c>
    </row>
    <row r="111" spans="1:9" x14ac:dyDescent="0.25">
      <c r="A111">
        <v>110</v>
      </c>
      <c r="B111" s="38">
        <v>779</v>
      </c>
      <c r="C111" t="s">
        <v>306</v>
      </c>
      <c r="D111" s="39">
        <v>53.753497617483418</v>
      </c>
      <c r="E111">
        <v>10</v>
      </c>
      <c r="F111" s="40">
        <v>46</v>
      </c>
      <c r="G111" s="40">
        <v>86</v>
      </c>
      <c r="H111">
        <v>0</v>
      </c>
      <c r="I111">
        <v>9225</v>
      </c>
    </row>
    <row r="112" spans="1:9" x14ac:dyDescent="0.25">
      <c r="A112">
        <v>111</v>
      </c>
      <c r="B112" s="38">
        <v>236</v>
      </c>
      <c r="C112" t="s">
        <v>122</v>
      </c>
      <c r="D112" s="39">
        <v>53.753497617483418</v>
      </c>
      <c r="E112">
        <v>10</v>
      </c>
      <c r="F112" s="40">
        <v>55</v>
      </c>
      <c r="G112" s="40">
        <v>102</v>
      </c>
      <c r="H112">
        <v>0</v>
      </c>
      <c r="I112">
        <v>10293</v>
      </c>
    </row>
    <row r="113" spans="1:9" x14ac:dyDescent="0.25">
      <c r="A113">
        <v>112</v>
      </c>
      <c r="B113" s="38">
        <v>1771</v>
      </c>
      <c r="C113" t="s">
        <v>418</v>
      </c>
      <c r="D113" s="39">
        <v>53.753497617483418</v>
      </c>
      <c r="E113">
        <v>10</v>
      </c>
      <c r="F113" s="40">
        <v>94</v>
      </c>
      <c r="G113" s="40">
        <v>159</v>
      </c>
      <c r="H113">
        <v>0</v>
      </c>
      <c r="I113">
        <v>17045</v>
      </c>
    </row>
    <row r="114" spans="1:9" x14ac:dyDescent="0.25">
      <c r="A114">
        <v>113</v>
      </c>
      <c r="B114" s="38">
        <v>1652</v>
      </c>
      <c r="C114" t="s">
        <v>378</v>
      </c>
      <c r="D114" s="39">
        <v>53.753497617483418</v>
      </c>
      <c r="E114">
        <v>10</v>
      </c>
      <c r="F114" s="40">
        <v>69</v>
      </c>
      <c r="G114" s="40">
        <v>117</v>
      </c>
      <c r="H114">
        <v>0</v>
      </c>
      <c r="I114">
        <v>11835</v>
      </c>
    </row>
    <row r="115" spans="1:9" x14ac:dyDescent="0.25">
      <c r="A115">
        <v>114</v>
      </c>
      <c r="B115" s="38">
        <v>907</v>
      </c>
      <c r="C115" t="s">
        <v>349</v>
      </c>
      <c r="D115" s="39">
        <v>53.753497617483418</v>
      </c>
      <c r="E115">
        <v>10</v>
      </c>
      <c r="F115" s="40">
        <v>41</v>
      </c>
      <c r="G115" s="40">
        <v>68</v>
      </c>
      <c r="H115">
        <v>0</v>
      </c>
      <c r="I115">
        <v>7158</v>
      </c>
    </row>
    <row r="116" spans="1:9" x14ac:dyDescent="0.25">
      <c r="A116">
        <v>115</v>
      </c>
      <c r="B116" s="38">
        <v>689</v>
      </c>
      <c r="C116" t="s">
        <v>281</v>
      </c>
      <c r="D116" s="39">
        <v>53.753497617483418</v>
      </c>
      <c r="E116">
        <v>10</v>
      </c>
      <c r="F116" s="40">
        <v>29</v>
      </c>
      <c r="G116" s="40">
        <v>55</v>
      </c>
      <c r="H116">
        <v>0</v>
      </c>
      <c r="I116">
        <v>5648</v>
      </c>
    </row>
    <row r="117" spans="1:9" x14ac:dyDescent="0.25">
      <c r="A117">
        <v>116</v>
      </c>
      <c r="B117" s="38">
        <v>784</v>
      </c>
      <c r="C117" t="s">
        <v>307</v>
      </c>
      <c r="D117" s="39">
        <v>53.753497617483418</v>
      </c>
      <c r="E117">
        <v>10</v>
      </c>
      <c r="F117" s="40">
        <v>58</v>
      </c>
      <c r="G117" s="40">
        <v>103</v>
      </c>
      <c r="H117">
        <v>0</v>
      </c>
      <c r="I117">
        <v>10770</v>
      </c>
    </row>
    <row r="118" spans="1:9" x14ac:dyDescent="0.25">
      <c r="A118">
        <v>117</v>
      </c>
      <c r="B118" s="38">
        <v>1924</v>
      </c>
      <c r="C118" t="s">
        <v>440</v>
      </c>
      <c r="D118" s="39">
        <v>59.842030235331684</v>
      </c>
      <c r="E118">
        <v>9</v>
      </c>
      <c r="F118" s="40">
        <v>99</v>
      </c>
      <c r="G118" s="40">
        <v>191</v>
      </c>
      <c r="H118">
        <v>0</v>
      </c>
      <c r="I118">
        <v>20133</v>
      </c>
    </row>
    <row r="119" spans="1:9" x14ac:dyDescent="0.25">
      <c r="A119">
        <v>118</v>
      </c>
      <c r="B119" s="38">
        <v>664</v>
      </c>
      <c r="C119" t="s">
        <v>276</v>
      </c>
      <c r="D119" s="39">
        <v>59.842030235331684</v>
      </c>
      <c r="E119">
        <v>9</v>
      </c>
      <c r="F119" s="40">
        <v>123</v>
      </c>
      <c r="G119" s="40">
        <v>240</v>
      </c>
      <c r="H119">
        <v>0</v>
      </c>
      <c r="I119">
        <v>17046</v>
      </c>
    </row>
    <row r="120" spans="1:9" x14ac:dyDescent="0.25">
      <c r="A120">
        <v>119</v>
      </c>
      <c r="B120" s="38">
        <v>785</v>
      </c>
      <c r="C120" t="s">
        <v>308</v>
      </c>
      <c r="D120" s="39">
        <v>53.753497617483418</v>
      </c>
      <c r="E120">
        <v>10</v>
      </c>
      <c r="F120" s="40">
        <v>51</v>
      </c>
      <c r="G120" s="40">
        <v>90</v>
      </c>
      <c r="H120">
        <v>0</v>
      </c>
      <c r="I120">
        <v>9564</v>
      </c>
    </row>
    <row r="121" spans="1:9" x14ac:dyDescent="0.25">
      <c r="A121">
        <v>120</v>
      </c>
      <c r="B121" s="38">
        <v>512</v>
      </c>
      <c r="C121" t="s">
        <v>227</v>
      </c>
      <c r="D121" s="39">
        <v>53.753497617483418</v>
      </c>
      <c r="E121">
        <v>10</v>
      </c>
      <c r="F121" s="40">
        <v>76</v>
      </c>
      <c r="G121" s="40">
        <v>146</v>
      </c>
      <c r="H121">
        <v>0</v>
      </c>
      <c r="I121">
        <v>15564</v>
      </c>
    </row>
    <row r="122" spans="1:9" x14ac:dyDescent="0.25">
      <c r="A122">
        <v>121</v>
      </c>
      <c r="B122" s="38">
        <v>513</v>
      </c>
      <c r="C122" t="s">
        <v>228</v>
      </c>
      <c r="D122" s="39">
        <v>59.842030235331684</v>
      </c>
      <c r="E122">
        <v>9</v>
      </c>
      <c r="F122" s="40">
        <v>158</v>
      </c>
      <c r="G122" s="40">
        <v>290</v>
      </c>
      <c r="H122">
        <v>1</v>
      </c>
      <c r="I122">
        <v>31027</v>
      </c>
    </row>
    <row r="123" spans="1:9" x14ac:dyDescent="0.25">
      <c r="A123">
        <v>122</v>
      </c>
      <c r="B123" s="38">
        <v>365</v>
      </c>
      <c r="C123" t="s">
        <v>176</v>
      </c>
      <c r="D123" s="39">
        <v>59.842030235331684</v>
      </c>
      <c r="E123">
        <v>9</v>
      </c>
      <c r="F123" s="40">
        <v>13</v>
      </c>
      <c r="G123" s="40">
        <v>25</v>
      </c>
      <c r="H123">
        <v>0</v>
      </c>
      <c r="I123">
        <v>2638</v>
      </c>
    </row>
    <row r="124" spans="1:9" x14ac:dyDescent="0.25">
      <c r="A124">
        <v>123</v>
      </c>
      <c r="B124" s="38">
        <v>786</v>
      </c>
      <c r="C124" t="s">
        <v>309</v>
      </c>
      <c r="D124" s="39">
        <v>53.753497617483418</v>
      </c>
      <c r="E124">
        <v>10</v>
      </c>
      <c r="F124" s="40">
        <v>30</v>
      </c>
      <c r="G124" s="40">
        <v>51</v>
      </c>
      <c r="H124">
        <v>0</v>
      </c>
      <c r="I124">
        <v>5431</v>
      </c>
    </row>
    <row r="125" spans="1:9" x14ac:dyDescent="0.25">
      <c r="A125">
        <v>124</v>
      </c>
      <c r="B125" s="38">
        <v>241</v>
      </c>
      <c r="C125" t="s">
        <v>123</v>
      </c>
      <c r="D125" s="39">
        <v>53.753497617483418</v>
      </c>
      <c r="E125">
        <v>10</v>
      </c>
      <c r="F125" s="40">
        <v>45</v>
      </c>
      <c r="G125" s="40">
        <v>79</v>
      </c>
      <c r="H125">
        <v>0</v>
      </c>
      <c r="I125">
        <v>8010</v>
      </c>
    </row>
    <row r="126" spans="1:9" x14ac:dyDescent="0.25">
      <c r="A126">
        <v>125</v>
      </c>
      <c r="B126" s="38">
        <v>14</v>
      </c>
      <c r="C126" t="s">
        <v>47</v>
      </c>
      <c r="D126" s="39">
        <v>84.648416645493242</v>
      </c>
      <c r="E126">
        <v>5</v>
      </c>
      <c r="F126" s="40">
        <v>593</v>
      </c>
      <c r="G126" s="40">
        <v>1210</v>
      </c>
      <c r="H126">
        <v>1</v>
      </c>
      <c r="I126">
        <v>116901</v>
      </c>
    </row>
    <row r="127" spans="1:9" x14ac:dyDescent="0.25">
      <c r="A127">
        <v>126</v>
      </c>
      <c r="B127" s="38">
        <v>15</v>
      </c>
      <c r="C127" t="s">
        <v>48</v>
      </c>
      <c r="D127" s="39">
        <v>59.842030235331684</v>
      </c>
      <c r="E127">
        <v>9</v>
      </c>
      <c r="F127" s="40">
        <v>27</v>
      </c>
      <c r="G127" s="40">
        <v>47</v>
      </c>
      <c r="H127">
        <v>0</v>
      </c>
      <c r="I127">
        <v>4814</v>
      </c>
    </row>
    <row r="128" spans="1:9" x14ac:dyDescent="0.25">
      <c r="A128">
        <v>127</v>
      </c>
      <c r="B128" s="38">
        <v>1729</v>
      </c>
      <c r="C128" t="s">
        <v>411</v>
      </c>
      <c r="D128" s="39">
        <v>53.753497617483418</v>
      </c>
      <c r="E128">
        <v>10</v>
      </c>
      <c r="F128" s="40">
        <v>37</v>
      </c>
      <c r="G128" s="40">
        <v>62</v>
      </c>
      <c r="H128">
        <v>0</v>
      </c>
      <c r="I128">
        <v>6370</v>
      </c>
    </row>
    <row r="129" spans="1:9" x14ac:dyDescent="0.25">
      <c r="A129">
        <v>128</v>
      </c>
      <c r="B129" s="38">
        <v>158</v>
      </c>
      <c r="C129" t="s">
        <v>90</v>
      </c>
      <c r="D129" s="39">
        <v>53.753497617483418</v>
      </c>
      <c r="E129">
        <v>10</v>
      </c>
      <c r="F129" s="40">
        <v>55</v>
      </c>
      <c r="G129" s="40">
        <v>97</v>
      </c>
      <c r="H129">
        <v>0</v>
      </c>
      <c r="I129">
        <v>9895</v>
      </c>
    </row>
    <row r="130" spans="1:9" x14ac:dyDescent="0.25">
      <c r="A130">
        <v>129</v>
      </c>
      <c r="B130" s="38">
        <v>788</v>
      </c>
      <c r="C130" t="s">
        <v>310</v>
      </c>
      <c r="D130" s="39">
        <v>53.753497617483418</v>
      </c>
      <c r="E130">
        <v>10</v>
      </c>
      <c r="F130" s="40">
        <v>31</v>
      </c>
      <c r="G130" s="40">
        <v>53</v>
      </c>
      <c r="H130">
        <v>0</v>
      </c>
      <c r="I130">
        <v>5383</v>
      </c>
    </row>
    <row r="131" spans="1:9" x14ac:dyDescent="0.25">
      <c r="A131">
        <v>130</v>
      </c>
      <c r="B131" s="38">
        <v>392</v>
      </c>
      <c r="C131" t="s">
        <v>187</v>
      </c>
      <c r="D131" s="39">
        <v>74.133012026560209</v>
      </c>
      <c r="E131">
        <v>7</v>
      </c>
      <c r="F131" s="40">
        <v>338</v>
      </c>
      <c r="G131" s="40">
        <v>674</v>
      </c>
      <c r="H131">
        <v>1</v>
      </c>
      <c r="I131">
        <v>74349</v>
      </c>
    </row>
    <row r="132" spans="1:9" x14ac:dyDescent="0.25">
      <c r="A132">
        <v>131</v>
      </c>
      <c r="B132" s="38">
        <v>393</v>
      </c>
      <c r="C132" t="s">
        <v>188</v>
      </c>
      <c r="D132" s="39">
        <v>65.210183391925824</v>
      </c>
      <c r="E132">
        <v>8</v>
      </c>
      <c r="F132" s="40">
        <v>13</v>
      </c>
      <c r="G132" s="40">
        <v>23</v>
      </c>
      <c r="H132">
        <v>0</v>
      </c>
      <c r="I132">
        <v>2329</v>
      </c>
    </row>
    <row r="133" spans="1:9" x14ac:dyDescent="0.25">
      <c r="A133">
        <v>132</v>
      </c>
      <c r="B133" s="38">
        <v>394</v>
      </c>
      <c r="C133" t="s">
        <v>189</v>
      </c>
      <c r="D133" s="39">
        <v>59.842030235331684</v>
      </c>
      <c r="E133">
        <v>9</v>
      </c>
      <c r="F133" s="40">
        <v>297</v>
      </c>
      <c r="G133" s="40">
        <v>568</v>
      </c>
      <c r="H133">
        <v>1</v>
      </c>
      <c r="I133">
        <v>59391</v>
      </c>
    </row>
    <row r="134" spans="1:9" x14ac:dyDescent="0.25">
      <c r="A134">
        <v>133</v>
      </c>
      <c r="B134" s="38">
        <v>1655</v>
      </c>
      <c r="C134" t="s">
        <v>379</v>
      </c>
      <c r="D134" s="39">
        <v>59.842030235331684</v>
      </c>
      <c r="E134">
        <v>9</v>
      </c>
      <c r="F134" s="40">
        <v>64</v>
      </c>
      <c r="G134" s="40">
        <v>119</v>
      </c>
      <c r="H134">
        <v>0</v>
      </c>
      <c r="I134">
        <v>12276</v>
      </c>
    </row>
    <row r="135" spans="1:9" x14ac:dyDescent="0.25">
      <c r="A135">
        <v>134</v>
      </c>
      <c r="B135" s="38">
        <v>160</v>
      </c>
      <c r="C135" t="s">
        <v>91</v>
      </c>
      <c r="D135" s="39">
        <v>53.753497617483418</v>
      </c>
      <c r="E135">
        <v>10</v>
      </c>
      <c r="F135" s="40">
        <v>124</v>
      </c>
      <c r="G135" s="40">
        <v>228</v>
      </c>
      <c r="H135">
        <v>0</v>
      </c>
      <c r="I135">
        <v>23160</v>
      </c>
    </row>
    <row r="136" spans="1:9" x14ac:dyDescent="0.25">
      <c r="A136">
        <v>135</v>
      </c>
      <c r="B136" s="38">
        <v>243</v>
      </c>
      <c r="C136" t="s">
        <v>124</v>
      </c>
      <c r="D136" s="39">
        <v>65.210183391925824</v>
      </c>
      <c r="E136">
        <v>8</v>
      </c>
      <c r="F136" s="40">
        <v>95</v>
      </c>
      <c r="G136" s="40">
        <v>180</v>
      </c>
      <c r="H136">
        <v>0</v>
      </c>
      <c r="I136">
        <v>19089</v>
      </c>
    </row>
    <row r="137" spans="1:9" x14ac:dyDescent="0.25">
      <c r="A137">
        <v>136</v>
      </c>
      <c r="B137" s="38">
        <v>523</v>
      </c>
      <c r="C137" t="s">
        <v>230</v>
      </c>
      <c r="D137" s="39">
        <v>53.753497617483418</v>
      </c>
      <c r="E137">
        <v>10</v>
      </c>
      <c r="F137" s="40">
        <v>36</v>
      </c>
      <c r="G137" s="40">
        <v>68</v>
      </c>
      <c r="H137">
        <v>0</v>
      </c>
      <c r="I137">
        <v>6847</v>
      </c>
    </row>
    <row r="138" spans="1:9" x14ac:dyDescent="0.25">
      <c r="A138">
        <v>137</v>
      </c>
      <c r="B138" s="38">
        <v>17</v>
      </c>
      <c r="C138" t="s">
        <v>49</v>
      </c>
      <c r="D138" s="39">
        <v>59.842030235331684</v>
      </c>
      <c r="E138">
        <v>9</v>
      </c>
      <c r="F138" s="40">
        <v>43</v>
      </c>
      <c r="G138" s="40">
        <v>75</v>
      </c>
      <c r="H138">
        <v>0</v>
      </c>
      <c r="I138">
        <v>8407</v>
      </c>
    </row>
    <row r="139" spans="1:9" x14ac:dyDescent="0.25">
      <c r="A139">
        <v>138</v>
      </c>
      <c r="B139" s="38">
        <v>72</v>
      </c>
      <c r="C139" t="s">
        <v>67</v>
      </c>
      <c r="D139" s="39">
        <v>59.842030235331684</v>
      </c>
      <c r="E139">
        <v>9</v>
      </c>
      <c r="F139" s="40">
        <v>34</v>
      </c>
      <c r="G139" s="40">
        <v>64</v>
      </c>
      <c r="H139">
        <v>0</v>
      </c>
      <c r="I139">
        <v>7117</v>
      </c>
    </row>
    <row r="140" spans="1:9" x14ac:dyDescent="0.25">
      <c r="A140">
        <v>139</v>
      </c>
      <c r="B140" s="38">
        <v>244</v>
      </c>
      <c r="C140" t="s">
        <v>125</v>
      </c>
      <c r="D140" s="39">
        <v>65.210183391925824</v>
      </c>
      <c r="E140">
        <v>8</v>
      </c>
      <c r="F140" s="40">
        <v>24</v>
      </c>
      <c r="G140" s="40">
        <v>45</v>
      </c>
      <c r="H140">
        <v>0</v>
      </c>
      <c r="I140">
        <v>4826</v>
      </c>
    </row>
    <row r="141" spans="1:9" x14ac:dyDescent="0.25">
      <c r="A141">
        <v>140</v>
      </c>
      <c r="B141" s="38">
        <v>396</v>
      </c>
      <c r="C141" t="s">
        <v>190</v>
      </c>
      <c r="D141" s="39">
        <v>59.842030235331684</v>
      </c>
      <c r="E141">
        <v>9</v>
      </c>
      <c r="F141" s="40">
        <v>84</v>
      </c>
      <c r="G141" s="40">
        <v>164</v>
      </c>
      <c r="H141">
        <v>0</v>
      </c>
      <c r="I141">
        <v>16970</v>
      </c>
    </row>
    <row r="142" spans="1:9" x14ac:dyDescent="0.25">
      <c r="A142">
        <v>141</v>
      </c>
      <c r="B142" s="38">
        <v>397</v>
      </c>
      <c r="C142" t="s">
        <v>191</v>
      </c>
      <c r="D142" s="39">
        <v>65.210183391925824</v>
      </c>
      <c r="E142">
        <v>8</v>
      </c>
      <c r="F142" s="40">
        <v>59</v>
      </c>
      <c r="G142" s="40">
        <v>106</v>
      </c>
      <c r="H142">
        <v>0</v>
      </c>
      <c r="I142">
        <v>11536</v>
      </c>
    </row>
    <row r="143" spans="1:9" x14ac:dyDescent="0.25">
      <c r="A143">
        <v>142</v>
      </c>
      <c r="B143" s="38">
        <v>246</v>
      </c>
      <c r="C143" t="s">
        <v>126</v>
      </c>
      <c r="D143" s="39">
        <v>65.210183391925824</v>
      </c>
      <c r="E143">
        <v>8</v>
      </c>
      <c r="F143" s="40">
        <v>38</v>
      </c>
      <c r="G143" s="40">
        <v>72</v>
      </c>
      <c r="H143">
        <v>0</v>
      </c>
      <c r="I143">
        <v>7421</v>
      </c>
    </row>
    <row r="144" spans="1:9" x14ac:dyDescent="0.25">
      <c r="A144">
        <v>143</v>
      </c>
      <c r="B144" s="38">
        <v>74</v>
      </c>
      <c r="C144" t="s">
        <v>68</v>
      </c>
      <c r="D144" s="39">
        <v>59.842030235331684</v>
      </c>
      <c r="E144">
        <v>9</v>
      </c>
      <c r="F144" s="40">
        <v>114</v>
      </c>
      <c r="G144" s="40">
        <v>204</v>
      </c>
      <c r="H144">
        <v>0</v>
      </c>
      <c r="I144">
        <v>19443</v>
      </c>
    </row>
    <row r="145" spans="1:9" x14ac:dyDescent="0.25">
      <c r="A145">
        <v>144</v>
      </c>
      <c r="B145" s="38">
        <v>398</v>
      </c>
      <c r="C145" t="s">
        <v>192</v>
      </c>
      <c r="D145" s="39">
        <v>59.842030235331684</v>
      </c>
      <c r="E145">
        <v>9</v>
      </c>
      <c r="F145" s="40">
        <v>112</v>
      </c>
      <c r="G145" s="40">
        <v>204</v>
      </c>
      <c r="H145">
        <v>0</v>
      </c>
      <c r="I145">
        <v>21494</v>
      </c>
    </row>
    <row r="146" spans="1:9" x14ac:dyDescent="0.25">
      <c r="A146">
        <v>145</v>
      </c>
      <c r="B146" s="38">
        <v>917</v>
      </c>
      <c r="C146" t="s">
        <v>350</v>
      </c>
      <c r="D146" s="39">
        <v>74.133012026560209</v>
      </c>
      <c r="E146">
        <v>7</v>
      </c>
      <c r="F146" s="40">
        <v>255</v>
      </c>
      <c r="G146" s="40">
        <v>488</v>
      </c>
      <c r="H146">
        <v>1</v>
      </c>
      <c r="I146">
        <v>44845</v>
      </c>
    </row>
    <row r="147" spans="1:9" x14ac:dyDescent="0.25">
      <c r="A147">
        <v>146</v>
      </c>
      <c r="B147" s="38">
        <v>1658</v>
      </c>
      <c r="C147" t="s">
        <v>380</v>
      </c>
      <c r="D147" s="39">
        <v>53.753497617483418</v>
      </c>
      <c r="E147">
        <v>10</v>
      </c>
      <c r="F147" s="40">
        <v>36</v>
      </c>
      <c r="G147" s="40">
        <v>62</v>
      </c>
      <c r="H147">
        <v>0</v>
      </c>
      <c r="I147">
        <v>6328</v>
      </c>
    </row>
    <row r="148" spans="1:9" x14ac:dyDescent="0.25">
      <c r="A148">
        <v>147</v>
      </c>
      <c r="B148" s="38">
        <v>399</v>
      </c>
      <c r="C148" t="s">
        <v>193</v>
      </c>
      <c r="D148" s="39">
        <v>59.842030235331684</v>
      </c>
      <c r="E148">
        <v>9</v>
      </c>
      <c r="F148" s="40">
        <v>49</v>
      </c>
      <c r="G148" s="40">
        <v>90</v>
      </c>
      <c r="H148">
        <v>0</v>
      </c>
      <c r="I148">
        <v>9710</v>
      </c>
    </row>
    <row r="149" spans="1:9" x14ac:dyDescent="0.25">
      <c r="A149">
        <v>148</v>
      </c>
      <c r="B149" s="38">
        <v>163</v>
      </c>
      <c r="C149" t="s">
        <v>92</v>
      </c>
      <c r="D149" s="39">
        <v>53.753497617483418</v>
      </c>
      <c r="E149">
        <v>10</v>
      </c>
      <c r="F149" s="40">
        <v>78</v>
      </c>
      <c r="G149" s="40">
        <v>139</v>
      </c>
      <c r="H149">
        <v>0</v>
      </c>
      <c r="I149">
        <v>14205</v>
      </c>
    </row>
    <row r="150" spans="1:9" x14ac:dyDescent="0.25">
      <c r="A150">
        <v>149</v>
      </c>
      <c r="B150" s="38">
        <v>530</v>
      </c>
      <c r="C150" t="s">
        <v>231</v>
      </c>
      <c r="D150" s="39">
        <v>59.842030235331684</v>
      </c>
      <c r="E150">
        <v>9</v>
      </c>
      <c r="F150" s="40">
        <v>82</v>
      </c>
      <c r="G150" s="40">
        <v>160</v>
      </c>
      <c r="H150">
        <v>0</v>
      </c>
      <c r="I150">
        <v>17167</v>
      </c>
    </row>
    <row r="151" spans="1:9" x14ac:dyDescent="0.25">
      <c r="A151">
        <v>150</v>
      </c>
      <c r="B151" s="38">
        <v>794</v>
      </c>
      <c r="C151" t="s">
        <v>311</v>
      </c>
      <c r="D151" s="39">
        <v>74.133012026560209</v>
      </c>
      <c r="E151">
        <v>7</v>
      </c>
      <c r="F151" s="40">
        <v>220</v>
      </c>
      <c r="G151" s="40">
        <v>358</v>
      </c>
      <c r="H151">
        <v>1</v>
      </c>
      <c r="I151">
        <v>38350</v>
      </c>
    </row>
    <row r="152" spans="1:9" x14ac:dyDescent="0.25">
      <c r="A152">
        <v>151</v>
      </c>
      <c r="B152" s="38">
        <v>531</v>
      </c>
      <c r="C152" t="s">
        <v>232</v>
      </c>
      <c r="D152" s="39">
        <v>59.842030235331684</v>
      </c>
      <c r="E152">
        <v>9</v>
      </c>
      <c r="F152" s="40">
        <v>57</v>
      </c>
      <c r="G152" s="40">
        <v>108</v>
      </c>
      <c r="H152">
        <v>0</v>
      </c>
      <c r="I152">
        <v>11326</v>
      </c>
    </row>
    <row r="153" spans="1:9" x14ac:dyDescent="0.25">
      <c r="A153">
        <v>152</v>
      </c>
      <c r="B153" s="38">
        <v>164</v>
      </c>
      <c r="C153" t="s">
        <v>93</v>
      </c>
      <c r="D153" s="39">
        <v>74.133012026560209</v>
      </c>
      <c r="E153">
        <v>7</v>
      </c>
      <c r="F153" s="40">
        <v>174</v>
      </c>
      <c r="G153" s="40">
        <v>334</v>
      </c>
      <c r="H153">
        <v>1</v>
      </c>
      <c r="I153">
        <v>36486</v>
      </c>
    </row>
    <row r="154" spans="1:9" x14ac:dyDescent="0.25">
      <c r="A154">
        <v>153</v>
      </c>
      <c r="B154" s="38">
        <v>63</v>
      </c>
      <c r="C154" t="s">
        <v>65</v>
      </c>
      <c r="D154" s="39">
        <v>59.842030235331684</v>
      </c>
      <c r="E154">
        <v>9</v>
      </c>
      <c r="F154" s="40">
        <v>23</v>
      </c>
      <c r="G154" s="40">
        <v>43</v>
      </c>
      <c r="H154">
        <v>0</v>
      </c>
      <c r="I154">
        <v>4705</v>
      </c>
    </row>
    <row r="155" spans="1:9" x14ac:dyDescent="0.25">
      <c r="A155">
        <v>154</v>
      </c>
      <c r="B155" s="38">
        <v>252</v>
      </c>
      <c r="C155" t="s">
        <v>127</v>
      </c>
      <c r="D155" s="39">
        <v>53.753497617483418</v>
      </c>
      <c r="E155">
        <v>10</v>
      </c>
      <c r="F155" s="40">
        <v>37</v>
      </c>
      <c r="G155" s="40">
        <v>65</v>
      </c>
      <c r="H155">
        <v>0</v>
      </c>
      <c r="I155">
        <v>6788</v>
      </c>
    </row>
    <row r="156" spans="1:9" x14ac:dyDescent="0.25">
      <c r="A156">
        <v>155</v>
      </c>
      <c r="B156" s="38">
        <v>797</v>
      </c>
      <c r="C156" t="s">
        <v>313</v>
      </c>
      <c r="D156" s="39">
        <v>53.753497617483418</v>
      </c>
      <c r="E156">
        <v>10</v>
      </c>
      <c r="F156" s="40">
        <v>100</v>
      </c>
      <c r="G156" s="40">
        <v>173</v>
      </c>
      <c r="H156">
        <v>0</v>
      </c>
      <c r="I156">
        <v>17789</v>
      </c>
    </row>
    <row r="157" spans="1:9" x14ac:dyDescent="0.25">
      <c r="A157">
        <v>156</v>
      </c>
      <c r="B157" s="38">
        <v>534</v>
      </c>
      <c r="C157" t="s">
        <v>234</v>
      </c>
      <c r="D157" s="39">
        <v>59.842030235331684</v>
      </c>
      <c r="E157">
        <v>9</v>
      </c>
      <c r="F157" s="40">
        <v>48</v>
      </c>
      <c r="G157" s="40">
        <v>86</v>
      </c>
      <c r="H157">
        <v>0</v>
      </c>
      <c r="I157">
        <v>9091</v>
      </c>
    </row>
    <row r="158" spans="1:9" x14ac:dyDescent="0.25">
      <c r="A158">
        <v>157</v>
      </c>
      <c r="B158" s="38">
        <v>798</v>
      </c>
      <c r="C158" t="s">
        <v>314</v>
      </c>
      <c r="D158" s="39">
        <v>53.753497617483418</v>
      </c>
      <c r="E158">
        <v>10</v>
      </c>
      <c r="F158" s="40">
        <v>34</v>
      </c>
      <c r="G158" s="40">
        <v>59</v>
      </c>
      <c r="H158">
        <v>0</v>
      </c>
      <c r="I158">
        <v>5983</v>
      </c>
    </row>
    <row r="159" spans="1:9" x14ac:dyDescent="0.25">
      <c r="A159">
        <v>158</v>
      </c>
      <c r="B159" s="38">
        <v>402</v>
      </c>
      <c r="C159" t="s">
        <v>195</v>
      </c>
      <c r="D159" s="39">
        <v>59.842030235331684</v>
      </c>
      <c r="E159">
        <v>9</v>
      </c>
      <c r="F159" s="40">
        <v>191</v>
      </c>
      <c r="G159" s="40">
        <v>372</v>
      </c>
      <c r="H159">
        <v>0</v>
      </c>
      <c r="I159">
        <v>40867</v>
      </c>
    </row>
    <row r="160" spans="1:9" x14ac:dyDescent="0.25">
      <c r="A160">
        <v>159</v>
      </c>
      <c r="B160" s="38">
        <v>1735</v>
      </c>
      <c r="C160" t="s">
        <v>415</v>
      </c>
      <c r="D160" s="39">
        <v>53.753497617483418</v>
      </c>
      <c r="E160">
        <v>10</v>
      </c>
      <c r="F160" s="40">
        <v>78</v>
      </c>
      <c r="G160" s="40">
        <v>140</v>
      </c>
      <c r="H160">
        <v>0</v>
      </c>
      <c r="I160">
        <v>14539</v>
      </c>
    </row>
    <row r="161" spans="1:9" x14ac:dyDescent="0.25">
      <c r="A161">
        <v>160</v>
      </c>
      <c r="B161" s="38">
        <v>1911</v>
      </c>
      <c r="C161" t="s">
        <v>437</v>
      </c>
      <c r="D161" s="39">
        <v>59.842030235331684</v>
      </c>
      <c r="E161">
        <v>9</v>
      </c>
      <c r="F161" s="40">
        <v>104</v>
      </c>
      <c r="G161" s="40">
        <v>188</v>
      </c>
      <c r="H161">
        <v>0</v>
      </c>
      <c r="I161">
        <v>19884</v>
      </c>
    </row>
    <row r="162" spans="1:9" x14ac:dyDescent="0.25">
      <c r="A162">
        <v>161</v>
      </c>
      <c r="B162" s="38">
        <v>118</v>
      </c>
      <c r="C162" t="s">
        <v>82</v>
      </c>
      <c r="D162" s="39">
        <v>53.753497617483418</v>
      </c>
      <c r="E162">
        <v>10</v>
      </c>
      <c r="F162" s="40">
        <v>134</v>
      </c>
      <c r="G162" s="40">
        <v>241</v>
      </c>
      <c r="H162">
        <v>0</v>
      </c>
      <c r="I162">
        <v>23303</v>
      </c>
    </row>
    <row r="163" spans="1:9" x14ac:dyDescent="0.25">
      <c r="A163">
        <v>162</v>
      </c>
      <c r="B163" s="38">
        <v>18</v>
      </c>
      <c r="C163" t="s">
        <v>50</v>
      </c>
      <c r="D163" s="39">
        <v>59.842030235331684</v>
      </c>
      <c r="E163">
        <v>9</v>
      </c>
      <c r="F163" s="40">
        <v>82</v>
      </c>
      <c r="G163" s="40">
        <v>141</v>
      </c>
      <c r="H163">
        <v>0</v>
      </c>
      <c r="I163">
        <v>15584</v>
      </c>
    </row>
    <row r="164" spans="1:9" x14ac:dyDescent="0.25">
      <c r="A164">
        <v>163</v>
      </c>
      <c r="B164" s="38">
        <v>405</v>
      </c>
      <c r="C164" t="s">
        <v>196</v>
      </c>
      <c r="D164" s="39">
        <v>59.842030235331684</v>
      </c>
      <c r="E164">
        <v>9</v>
      </c>
      <c r="F164" s="40">
        <v>162</v>
      </c>
      <c r="G164" s="40">
        <v>297</v>
      </c>
      <c r="H164">
        <v>0</v>
      </c>
      <c r="I164">
        <v>31723</v>
      </c>
    </row>
    <row r="165" spans="1:9" x14ac:dyDescent="0.25">
      <c r="A165">
        <v>164</v>
      </c>
      <c r="B165" s="38">
        <v>1507</v>
      </c>
      <c r="C165" t="s">
        <v>368</v>
      </c>
      <c r="D165" s="39">
        <v>53.753497617483418</v>
      </c>
      <c r="E165">
        <v>10</v>
      </c>
      <c r="F165" s="40">
        <v>101</v>
      </c>
      <c r="G165" s="40">
        <v>167</v>
      </c>
      <c r="H165">
        <v>0</v>
      </c>
      <c r="I165">
        <v>16886</v>
      </c>
    </row>
    <row r="166" spans="1:9" x14ac:dyDescent="0.25">
      <c r="A166">
        <v>165</v>
      </c>
      <c r="B166" s="38">
        <v>321</v>
      </c>
      <c r="C166" t="s">
        <v>158</v>
      </c>
      <c r="D166" s="39">
        <v>59.842030235331684</v>
      </c>
      <c r="E166">
        <v>9</v>
      </c>
      <c r="F166" s="40">
        <v>98</v>
      </c>
      <c r="G166" s="40">
        <v>180</v>
      </c>
      <c r="H166">
        <v>0</v>
      </c>
      <c r="I166">
        <v>18911</v>
      </c>
    </row>
    <row r="167" spans="1:9" x14ac:dyDescent="0.25">
      <c r="A167">
        <v>166</v>
      </c>
      <c r="B167" s="38">
        <v>406</v>
      </c>
      <c r="C167" t="s">
        <v>197</v>
      </c>
      <c r="D167" s="39">
        <v>59.842030235331684</v>
      </c>
      <c r="E167">
        <v>9</v>
      </c>
      <c r="F167" s="40">
        <v>89</v>
      </c>
      <c r="G167" s="40">
        <v>170</v>
      </c>
      <c r="H167">
        <v>0</v>
      </c>
      <c r="I167">
        <v>18130</v>
      </c>
    </row>
    <row r="168" spans="1:9" x14ac:dyDescent="0.25">
      <c r="A168">
        <v>167</v>
      </c>
      <c r="B168" s="38">
        <v>677</v>
      </c>
      <c r="C168" t="s">
        <v>278</v>
      </c>
      <c r="D168" s="39">
        <v>59.842030235331684</v>
      </c>
      <c r="E168">
        <v>9</v>
      </c>
      <c r="F168" s="40">
        <v>77</v>
      </c>
      <c r="G168" s="40">
        <v>174</v>
      </c>
      <c r="H168">
        <v>0</v>
      </c>
      <c r="I168">
        <v>12517</v>
      </c>
    </row>
    <row r="169" spans="1:9" x14ac:dyDescent="0.25">
      <c r="A169">
        <v>168</v>
      </c>
      <c r="B169" s="38">
        <v>353</v>
      </c>
      <c r="C169" t="s">
        <v>169</v>
      </c>
      <c r="D169" s="39">
        <v>59.842030235331684</v>
      </c>
      <c r="E169">
        <v>9</v>
      </c>
      <c r="F169" s="40">
        <v>72</v>
      </c>
      <c r="G169" s="40">
        <v>134</v>
      </c>
      <c r="H169">
        <v>0</v>
      </c>
      <c r="I169">
        <v>14057</v>
      </c>
    </row>
    <row r="170" spans="1:9" x14ac:dyDescent="0.25">
      <c r="A170">
        <v>169</v>
      </c>
      <c r="B170" s="38">
        <v>1884</v>
      </c>
      <c r="C170" t="s">
        <v>426</v>
      </c>
      <c r="D170" s="39">
        <v>59.842030235331684</v>
      </c>
      <c r="E170">
        <v>9</v>
      </c>
      <c r="F170" s="40">
        <v>59</v>
      </c>
      <c r="G170" s="40">
        <v>104</v>
      </c>
      <c r="H170">
        <v>0</v>
      </c>
      <c r="I170">
        <v>10538</v>
      </c>
    </row>
    <row r="171" spans="1:9" x14ac:dyDescent="0.25">
      <c r="A171">
        <v>170</v>
      </c>
      <c r="B171" s="38">
        <v>166</v>
      </c>
      <c r="C171" t="s">
        <v>94</v>
      </c>
      <c r="D171" s="39">
        <v>53.753497617483418</v>
      </c>
      <c r="E171">
        <v>10</v>
      </c>
      <c r="F171" s="40">
        <v>105</v>
      </c>
      <c r="G171" s="40">
        <v>193</v>
      </c>
      <c r="H171">
        <v>0</v>
      </c>
      <c r="I171">
        <v>20407</v>
      </c>
    </row>
    <row r="172" spans="1:9" x14ac:dyDescent="0.25">
      <c r="A172">
        <v>171</v>
      </c>
      <c r="B172" s="38">
        <v>678</v>
      </c>
      <c r="C172" t="s">
        <v>279</v>
      </c>
      <c r="D172" s="39">
        <v>59.842030235331684</v>
      </c>
      <c r="E172">
        <v>9</v>
      </c>
      <c r="F172" s="40">
        <v>38</v>
      </c>
      <c r="G172" s="40">
        <v>73</v>
      </c>
      <c r="H172">
        <v>0</v>
      </c>
      <c r="I172">
        <v>4966</v>
      </c>
    </row>
    <row r="173" spans="1:9" x14ac:dyDescent="0.25">
      <c r="A173">
        <v>172</v>
      </c>
      <c r="B173" s="38">
        <v>537</v>
      </c>
      <c r="C173" t="s">
        <v>235</v>
      </c>
      <c r="D173" s="39">
        <v>59.842030235331684</v>
      </c>
      <c r="E173">
        <v>9</v>
      </c>
      <c r="F173" s="40">
        <v>139</v>
      </c>
      <c r="G173" s="40">
        <v>247</v>
      </c>
      <c r="H173">
        <v>0</v>
      </c>
      <c r="I173">
        <v>24690</v>
      </c>
    </row>
    <row r="174" spans="1:9" x14ac:dyDescent="0.25">
      <c r="A174">
        <v>173</v>
      </c>
      <c r="B174" s="38">
        <v>928</v>
      </c>
      <c r="C174" t="s">
        <v>351</v>
      </c>
      <c r="D174" s="39">
        <v>53.753497617483418</v>
      </c>
      <c r="E174">
        <v>10</v>
      </c>
      <c r="F174" s="40">
        <v>122</v>
      </c>
      <c r="G174" s="40">
        <v>210</v>
      </c>
      <c r="H174">
        <v>0</v>
      </c>
      <c r="I174">
        <v>22949</v>
      </c>
    </row>
    <row r="175" spans="1:9" x14ac:dyDescent="0.25">
      <c r="A175">
        <v>174</v>
      </c>
      <c r="B175" s="38">
        <v>1598</v>
      </c>
      <c r="C175" t="s">
        <v>373</v>
      </c>
      <c r="D175" s="39">
        <v>59.842030235331684</v>
      </c>
      <c r="E175">
        <v>9</v>
      </c>
      <c r="F175" s="40">
        <v>48</v>
      </c>
      <c r="G175" s="40">
        <v>87</v>
      </c>
      <c r="H175">
        <v>0</v>
      </c>
      <c r="I175">
        <v>9010</v>
      </c>
    </row>
    <row r="176" spans="1:9" x14ac:dyDescent="0.25">
      <c r="A176">
        <v>175</v>
      </c>
      <c r="B176" s="38">
        <v>79</v>
      </c>
      <c r="C176" t="s">
        <v>69</v>
      </c>
      <c r="D176" s="39">
        <v>59.842030235331684</v>
      </c>
      <c r="E176">
        <v>9</v>
      </c>
      <c r="F176" s="40">
        <v>27</v>
      </c>
      <c r="G176" s="40">
        <v>50</v>
      </c>
      <c r="H176">
        <v>0</v>
      </c>
      <c r="I176">
        <v>5245</v>
      </c>
    </row>
    <row r="177" spans="1:9" x14ac:dyDescent="0.25">
      <c r="A177">
        <v>176</v>
      </c>
      <c r="B177" s="38">
        <v>588</v>
      </c>
      <c r="C177" t="s">
        <v>249</v>
      </c>
      <c r="D177" s="39">
        <v>59.842030235331684</v>
      </c>
      <c r="E177">
        <v>9</v>
      </c>
      <c r="F177" s="40">
        <v>21</v>
      </c>
      <c r="G177" s="40">
        <v>41</v>
      </c>
      <c r="H177">
        <v>0</v>
      </c>
      <c r="I177">
        <v>4309</v>
      </c>
    </row>
    <row r="178" spans="1:9" x14ac:dyDescent="0.25">
      <c r="A178">
        <v>177</v>
      </c>
      <c r="B178" s="38">
        <v>542</v>
      </c>
      <c r="C178" t="s">
        <v>236</v>
      </c>
      <c r="D178" s="39">
        <v>65.210183391925824</v>
      </c>
      <c r="E178">
        <v>8</v>
      </c>
      <c r="F178" s="40">
        <v>59</v>
      </c>
      <c r="G178" s="40">
        <v>115</v>
      </c>
      <c r="H178">
        <v>0</v>
      </c>
      <c r="I178">
        <v>11981</v>
      </c>
    </row>
    <row r="179" spans="1:9" x14ac:dyDescent="0.25">
      <c r="A179">
        <v>178</v>
      </c>
      <c r="B179" s="38">
        <v>1659</v>
      </c>
      <c r="C179" t="s">
        <v>381</v>
      </c>
      <c r="D179" s="39">
        <v>53.753497617483418</v>
      </c>
      <c r="E179">
        <v>10</v>
      </c>
      <c r="F179" s="40">
        <v>51</v>
      </c>
      <c r="G179" s="40">
        <v>87</v>
      </c>
      <c r="H179">
        <v>0</v>
      </c>
      <c r="I179">
        <v>8936</v>
      </c>
    </row>
    <row r="180" spans="1:9" x14ac:dyDescent="0.25">
      <c r="A180">
        <v>179</v>
      </c>
      <c r="B180" s="38">
        <v>1685</v>
      </c>
      <c r="C180" t="s">
        <v>391</v>
      </c>
      <c r="D180" s="39">
        <v>53.753497617483418</v>
      </c>
      <c r="E180">
        <v>10</v>
      </c>
      <c r="F180" s="40">
        <v>35</v>
      </c>
      <c r="G180" s="40">
        <v>60</v>
      </c>
      <c r="H180">
        <v>0</v>
      </c>
      <c r="I180">
        <v>5848</v>
      </c>
    </row>
    <row r="181" spans="1:9" x14ac:dyDescent="0.25">
      <c r="A181">
        <v>180</v>
      </c>
      <c r="B181" s="38">
        <v>882</v>
      </c>
      <c r="C181" t="s">
        <v>344</v>
      </c>
      <c r="D181" s="39">
        <v>53.753497617483418</v>
      </c>
      <c r="E181">
        <v>10</v>
      </c>
      <c r="F181" s="40">
        <v>95</v>
      </c>
      <c r="G181" s="40">
        <v>161</v>
      </c>
      <c r="H181">
        <v>0</v>
      </c>
      <c r="I181">
        <v>17427</v>
      </c>
    </row>
    <row r="182" spans="1:9" x14ac:dyDescent="0.25">
      <c r="A182">
        <v>181</v>
      </c>
      <c r="B182" s="38">
        <v>415</v>
      </c>
      <c r="C182" t="s">
        <v>198</v>
      </c>
      <c r="D182" s="39">
        <v>59.842030235331684</v>
      </c>
      <c r="E182">
        <v>9</v>
      </c>
      <c r="F182" s="40">
        <v>22</v>
      </c>
      <c r="G182" s="40">
        <v>43</v>
      </c>
      <c r="H182">
        <v>0</v>
      </c>
      <c r="I182">
        <v>4447</v>
      </c>
    </row>
    <row r="183" spans="1:9" x14ac:dyDescent="0.25">
      <c r="A183">
        <v>182</v>
      </c>
      <c r="B183" s="38">
        <v>416</v>
      </c>
      <c r="C183" t="s">
        <v>199</v>
      </c>
      <c r="D183" s="39">
        <v>59.842030235331684</v>
      </c>
      <c r="E183">
        <v>9</v>
      </c>
      <c r="F183" s="40">
        <v>57</v>
      </c>
      <c r="G183" s="40">
        <v>105</v>
      </c>
      <c r="H183">
        <v>0</v>
      </c>
      <c r="I183">
        <v>10824</v>
      </c>
    </row>
    <row r="184" spans="1:9" x14ac:dyDescent="0.25">
      <c r="A184">
        <v>183</v>
      </c>
      <c r="B184" s="38">
        <v>1621</v>
      </c>
      <c r="C184" t="s">
        <v>374</v>
      </c>
      <c r="D184" s="39">
        <v>65.210183391925824</v>
      </c>
      <c r="E184">
        <v>8</v>
      </c>
      <c r="F184" s="40">
        <v>107</v>
      </c>
      <c r="G184" s="40">
        <v>205</v>
      </c>
      <c r="H184">
        <v>0</v>
      </c>
      <c r="I184">
        <v>21516</v>
      </c>
    </row>
    <row r="185" spans="1:9" x14ac:dyDescent="0.25">
      <c r="A185">
        <v>184</v>
      </c>
      <c r="B185" s="38">
        <v>417</v>
      </c>
      <c r="C185" t="s">
        <v>200</v>
      </c>
      <c r="D185" s="39">
        <v>59.842030235331684</v>
      </c>
      <c r="E185">
        <v>9</v>
      </c>
      <c r="F185" s="40">
        <v>23</v>
      </c>
      <c r="G185" s="40">
        <v>44</v>
      </c>
      <c r="H185">
        <v>0</v>
      </c>
      <c r="I185">
        <v>4879</v>
      </c>
    </row>
    <row r="186" spans="1:9" x14ac:dyDescent="0.25">
      <c r="A186">
        <v>185</v>
      </c>
      <c r="B186" s="38">
        <v>22</v>
      </c>
      <c r="C186" t="s">
        <v>51</v>
      </c>
      <c r="D186" s="39">
        <v>59.842030235331684</v>
      </c>
      <c r="E186">
        <v>9</v>
      </c>
      <c r="F186" s="40">
        <v>45</v>
      </c>
      <c r="G186" s="40">
        <v>77</v>
      </c>
      <c r="H186">
        <v>0</v>
      </c>
      <c r="I186">
        <v>8299</v>
      </c>
    </row>
    <row r="187" spans="1:9" x14ac:dyDescent="0.25">
      <c r="A187">
        <v>186</v>
      </c>
      <c r="B187" s="38">
        <v>545</v>
      </c>
      <c r="C187" t="s">
        <v>237</v>
      </c>
      <c r="D187" s="39">
        <v>53.753497617483418</v>
      </c>
      <c r="E187">
        <v>10</v>
      </c>
      <c r="F187" s="40">
        <v>43</v>
      </c>
      <c r="G187" s="40">
        <v>83</v>
      </c>
      <c r="H187">
        <v>0</v>
      </c>
      <c r="I187">
        <v>8507</v>
      </c>
    </row>
    <row r="188" spans="1:9" x14ac:dyDescent="0.25">
      <c r="A188">
        <v>187</v>
      </c>
      <c r="B188" s="38">
        <v>80</v>
      </c>
      <c r="C188" t="s">
        <v>70</v>
      </c>
      <c r="D188" s="39">
        <v>84.648416645493242</v>
      </c>
      <c r="E188">
        <v>5</v>
      </c>
      <c r="F188" s="40">
        <v>273</v>
      </c>
      <c r="G188" s="40">
        <v>536</v>
      </c>
      <c r="H188">
        <v>1</v>
      </c>
      <c r="I188">
        <v>49981</v>
      </c>
    </row>
    <row r="189" spans="1:9" x14ac:dyDescent="0.25">
      <c r="A189">
        <v>188</v>
      </c>
      <c r="B189" s="38">
        <v>81</v>
      </c>
      <c r="C189" t="s">
        <v>71</v>
      </c>
      <c r="D189" s="39">
        <v>59.842030235331684</v>
      </c>
      <c r="E189">
        <v>9</v>
      </c>
      <c r="F189" s="40">
        <v>21</v>
      </c>
      <c r="G189" s="40">
        <v>40</v>
      </c>
      <c r="H189">
        <v>0</v>
      </c>
      <c r="I189">
        <v>4204</v>
      </c>
    </row>
    <row r="190" spans="1:9" x14ac:dyDescent="0.25">
      <c r="A190">
        <v>189</v>
      </c>
      <c r="B190" s="38">
        <v>546</v>
      </c>
      <c r="C190" t="s">
        <v>238</v>
      </c>
      <c r="D190" s="39">
        <v>74.133012026560209</v>
      </c>
      <c r="E190">
        <v>7</v>
      </c>
      <c r="F190" s="40">
        <v>266</v>
      </c>
      <c r="G190" s="40">
        <v>573</v>
      </c>
      <c r="H190">
        <v>1</v>
      </c>
      <c r="I190">
        <v>64280</v>
      </c>
    </row>
    <row r="191" spans="1:9" x14ac:dyDescent="0.25">
      <c r="A191">
        <v>190</v>
      </c>
      <c r="B191" s="38">
        <v>547</v>
      </c>
      <c r="C191" t="s">
        <v>239</v>
      </c>
      <c r="D191" s="39">
        <v>59.842030235331684</v>
      </c>
      <c r="E191">
        <v>9</v>
      </c>
      <c r="F191" s="40">
        <v>62</v>
      </c>
      <c r="G191" s="40">
        <v>109</v>
      </c>
      <c r="H191">
        <v>0</v>
      </c>
      <c r="I191">
        <v>11761</v>
      </c>
    </row>
    <row r="192" spans="1:9" x14ac:dyDescent="0.25">
      <c r="A192">
        <v>191</v>
      </c>
      <c r="B192" s="38">
        <v>1916</v>
      </c>
      <c r="C192" t="s">
        <v>438</v>
      </c>
      <c r="D192" s="39">
        <v>65.210183391925824</v>
      </c>
      <c r="E192">
        <v>8</v>
      </c>
      <c r="F192" s="40">
        <v>164</v>
      </c>
      <c r="G192" s="40">
        <v>321</v>
      </c>
      <c r="H192">
        <v>0</v>
      </c>
      <c r="I192">
        <v>35191</v>
      </c>
    </row>
    <row r="193" spans="1:9" x14ac:dyDescent="0.25">
      <c r="A193">
        <v>192</v>
      </c>
      <c r="B193" s="38">
        <v>995</v>
      </c>
      <c r="C193" t="s">
        <v>367</v>
      </c>
      <c r="D193" s="39">
        <v>84.648416645493242</v>
      </c>
      <c r="E193">
        <v>5</v>
      </c>
      <c r="F193" s="40">
        <v>215</v>
      </c>
      <c r="G193" s="40">
        <v>470</v>
      </c>
      <c r="H193">
        <v>1</v>
      </c>
      <c r="I193">
        <v>32870</v>
      </c>
    </row>
    <row r="194" spans="1:9" x14ac:dyDescent="0.25">
      <c r="A194">
        <v>193</v>
      </c>
      <c r="B194" s="38">
        <v>1640</v>
      </c>
      <c r="C194" t="s">
        <v>375</v>
      </c>
      <c r="D194" s="39">
        <v>53.753497617483418</v>
      </c>
      <c r="E194">
        <v>10</v>
      </c>
      <c r="F194" s="40">
        <v>79</v>
      </c>
      <c r="G194" s="40">
        <v>145</v>
      </c>
      <c r="H194">
        <v>0</v>
      </c>
      <c r="I194">
        <v>15232</v>
      </c>
    </row>
    <row r="195" spans="1:9" x14ac:dyDescent="0.25">
      <c r="A195">
        <v>194</v>
      </c>
      <c r="B195" s="38">
        <v>327</v>
      </c>
      <c r="C195" t="s">
        <v>159</v>
      </c>
      <c r="D195" s="39">
        <v>59.842030235331684</v>
      </c>
      <c r="E195">
        <v>9</v>
      </c>
      <c r="F195" s="40">
        <v>62</v>
      </c>
      <c r="G195" s="40">
        <v>114</v>
      </c>
      <c r="H195">
        <v>0</v>
      </c>
      <c r="I195">
        <v>12167</v>
      </c>
    </row>
    <row r="196" spans="1:9" x14ac:dyDescent="0.25">
      <c r="A196">
        <v>195</v>
      </c>
      <c r="B196" s="38">
        <v>733</v>
      </c>
      <c r="C196" t="s">
        <v>288</v>
      </c>
      <c r="D196" s="39">
        <v>53.753497617483418</v>
      </c>
      <c r="E196">
        <v>10</v>
      </c>
      <c r="F196" s="40">
        <v>24</v>
      </c>
      <c r="G196" s="40">
        <v>43</v>
      </c>
      <c r="H196">
        <v>0</v>
      </c>
      <c r="I196">
        <v>4310</v>
      </c>
    </row>
    <row r="197" spans="1:9" x14ac:dyDescent="0.25">
      <c r="A197">
        <v>196</v>
      </c>
      <c r="B197" s="38">
        <v>1705</v>
      </c>
      <c r="C197" t="s">
        <v>399</v>
      </c>
      <c r="D197" s="39">
        <v>53.753497617483418</v>
      </c>
      <c r="E197">
        <v>10</v>
      </c>
      <c r="F197" s="40">
        <v>102</v>
      </c>
      <c r="G197" s="40">
        <v>177</v>
      </c>
      <c r="H197">
        <v>0</v>
      </c>
      <c r="I197">
        <v>18857</v>
      </c>
    </row>
    <row r="198" spans="1:9" x14ac:dyDescent="0.25">
      <c r="A198">
        <v>197</v>
      </c>
      <c r="B198" s="38">
        <v>553</v>
      </c>
      <c r="C198" t="s">
        <v>240</v>
      </c>
      <c r="D198" s="39">
        <v>59.842030235331684</v>
      </c>
      <c r="E198">
        <v>9</v>
      </c>
      <c r="F198" s="40">
        <v>52</v>
      </c>
      <c r="G198" s="40">
        <v>92</v>
      </c>
      <c r="H198">
        <v>0</v>
      </c>
      <c r="I198">
        <v>9757</v>
      </c>
    </row>
    <row r="199" spans="1:9" x14ac:dyDescent="0.25">
      <c r="A199">
        <v>198</v>
      </c>
      <c r="B199" s="38">
        <v>140</v>
      </c>
      <c r="C199" t="s">
        <v>84</v>
      </c>
      <c r="D199" s="39">
        <v>59.842030235331684</v>
      </c>
      <c r="E199">
        <v>9</v>
      </c>
      <c r="F199" s="40">
        <v>22</v>
      </c>
      <c r="G199" s="40">
        <v>41</v>
      </c>
      <c r="H199">
        <v>0</v>
      </c>
      <c r="I199">
        <v>4371</v>
      </c>
    </row>
    <row r="200" spans="1:9" x14ac:dyDescent="0.25">
      <c r="A200">
        <v>199</v>
      </c>
      <c r="B200" s="38">
        <v>262</v>
      </c>
      <c r="C200" t="s">
        <v>128</v>
      </c>
      <c r="D200" s="39">
        <v>65.210183391925824</v>
      </c>
      <c r="E200">
        <v>8</v>
      </c>
      <c r="F200" s="40">
        <v>73</v>
      </c>
      <c r="G200" s="40">
        <v>132</v>
      </c>
      <c r="H200">
        <v>0</v>
      </c>
      <c r="I200">
        <v>14097</v>
      </c>
    </row>
    <row r="201" spans="1:9" x14ac:dyDescent="0.25">
      <c r="A201">
        <v>200</v>
      </c>
      <c r="B201" s="38">
        <v>809</v>
      </c>
      <c r="C201" t="s">
        <v>315</v>
      </c>
      <c r="D201" s="39">
        <v>53.753497617483418</v>
      </c>
      <c r="E201">
        <v>10</v>
      </c>
      <c r="F201" s="40">
        <v>52</v>
      </c>
      <c r="G201" s="40">
        <v>92</v>
      </c>
      <c r="H201">
        <v>0</v>
      </c>
      <c r="I201">
        <v>9477</v>
      </c>
    </row>
    <row r="202" spans="1:9" x14ac:dyDescent="0.25">
      <c r="A202">
        <v>201</v>
      </c>
      <c r="B202" s="38">
        <v>331</v>
      </c>
      <c r="C202" t="s">
        <v>160</v>
      </c>
      <c r="D202" s="39">
        <v>59.842030235331684</v>
      </c>
      <c r="E202">
        <v>9</v>
      </c>
      <c r="F202" s="40">
        <v>29</v>
      </c>
      <c r="G202" s="40">
        <v>54</v>
      </c>
      <c r="H202">
        <v>0</v>
      </c>
      <c r="I202">
        <v>5282</v>
      </c>
    </row>
    <row r="203" spans="1:9" x14ac:dyDescent="0.25">
      <c r="A203">
        <v>202</v>
      </c>
      <c r="B203" s="38">
        <v>24</v>
      </c>
      <c r="C203" t="s">
        <v>52</v>
      </c>
      <c r="D203" s="39">
        <v>59.842030235331684</v>
      </c>
      <c r="E203">
        <v>9</v>
      </c>
      <c r="F203" s="40">
        <v>23</v>
      </c>
      <c r="G203" s="40">
        <v>41</v>
      </c>
      <c r="H203">
        <v>0</v>
      </c>
      <c r="I203">
        <v>4389</v>
      </c>
    </row>
    <row r="204" spans="1:9" x14ac:dyDescent="0.25">
      <c r="A204">
        <v>203</v>
      </c>
      <c r="B204" s="38">
        <v>168</v>
      </c>
      <c r="C204" t="s">
        <v>95</v>
      </c>
      <c r="D204" s="39">
        <v>53.753497617483418</v>
      </c>
      <c r="E204">
        <v>10</v>
      </c>
      <c r="F204" s="40">
        <v>50</v>
      </c>
      <c r="G204" s="40">
        <v>89</v>
      </c>
      <c r="H204">
        <v>0</v>
      </c>
      <c r="I204">
        <v>9221</v>
      </c>
    </row>
    <row r="205" spans="1:9" x14ac:dyDescent="0.25">
      <c r="A205">
        <v>204</v>
      </c>
      <c r="B205" s="38">
        <v>1671</v>
      </c>
      <c r="C205" t="s">
        <v>385</v>
      </c>
      <c r="D205" s="39">
        <v>53.753497617483418</v>
      </c>
      <c r="E205">
        <v>10</v>
      </c>
      <c r="F205" s="40">
        <v>25</v>
      </c>
      <c r="G205" s="40">
        <v>44</v>
      </c>
      <c r="H205">
        <v>0</v>
      </c>
      <c r="I205">
        <v>4289</v>
      </c>
    </row>
    <row r="206" spans="1:9" x14ac:dyDescent="0.25">
      <c r="A206">
        <v>205</v>
      </c>
      <c r="B206" s="38">
        <v>263</v>
      </c>
      <c r="C206" t="s">
        <v>129</v>
      </c>
      <c r="D206" s="39">
        <v>53.753497617483418</v>
      </c>
      <c r="E206">
        <v>10</v>
      </c>
      <c r="F206" s="40">
        <v>52</v>
      </c>
      <c r="G206" s="40">
        <v>96</v>
      </c>
      <c r="H206">
        <v>0</v>
      </c>
      <c r="I206">
        <v>9675</v>
      </c>
    </row>
    <row r="207" spans="1:9" x14ac:dyDescent="0.25">
      <c r="A207">
        <v>206</v>
      </c>
      <c r="B207" s="38">
        <v>1641</v>
      </c>
      <c r="C207" t="s">
        <v>376</v>
      </c>
      <c r="D207" s="39">
        <v>53.753497617483418</v>
      </c>
      <c r="E207">
        <v>10</v>
      </c>
      <c r="F207" s="40">
        <v>54</v>
      </c>
      <c r="G207" s="40">
        <v>100</v>
      </c>
      <c r="H207">
        <v>0</v>
      </c>
      <c r="I207">
        <v>10397</v>
      </c>
    </row>
    <row r="208" spans="1:9" x14ac:dyDescent="0.25">
      <c r="A208">
        <v>207</v>
      </c>
      <c r="B208" s="38">
        <v>556</v>
      </c>
      <c r="C208" t="s">
        <v>241</v>
      </c>
      <c r="D208" s="39">
        <v>65.210183391925824</v>
      </c>
      <c r="E208">
        <v>8</v>
      </c>
      <c r="F208" s="40">
        <v>69</v>
      </c>
      <c r="G208" s="40">
        <v>135</v>
      </c>
      <c r="H208">
        <v>0</v>
      </c>
      <c r="I208">
        <v>14286</v>
      </c>
    </row>
    <row r="209" spans="1:9" x14ac:dyDescent="0.25">
      <c r="A209">
        <v>208</v>
      </c>
      <c r="B209" s="38">
        <v>935</v>
      </c>
      <c r="C209" t="s">
        <v>352</v>
      </c>
      <c r="D209" s="39">
        <v>74.133012026560209</v>
      </c>
      <c r="E209">
        <v>7</v>
      </c>
      <c r="F209" s="40">
        <v>418</v>
      </c>
      <c r="G209" s="40">
        <v>800</v>
      </c>
      <c r="H209">
        <v>1</v>
      </c>
      <c r="I209">
        <v>66804</v>
      </c>
    </row>
    <row r="210" spans="1:9" x14ac:dyDescent="0.25">
      <c r="A210">
        <v>209</v>
      </c>
      <c r="B210" s="38">
        <v>25</v>
      </c>
      <c r="C210" t="s">
        <v>53</v>
      </c>
      <c r="D210" s="39">
        <v>59.842030235331684</v>
      </c>
      <c r="E210">
        <v>9</v>
      </c>
      <c r="F210" s="40">
        <v>24</v>
      </c>
      <c r="G210" s="40">
        <v>41</v>
      </c>
      <c r="H210">
        <v>0</v>
      </c>
      <c r="I210">
        <v>4155</v>
      </c>
    </row>
    <row r="211" spans="1:9" x14ac:dyDescent="0.25">
      <c r="A211">
        <v>210</v>
      </c>
      <c r="B211" s="38">
        <v>420</v>
      </c>
      <c r="C211" t="s">
        <v>201</v>
      </c>
      <c r="D211" s="39">
        <v>59.842030235331684</v>
      </c>
      <c r="E211">
        <v>9</v>
      </c>
      <c r="F211" s="40">
        <v>94</v>
      </c>
      <c r="G211" s="40">
        <v>171</v>
      </c>
      <c r="H211">
        <v>0</v>
      </c>
      <c r="I211">
        <v>17721</v>
      </c>
    </row>
    <row r="212" spans="1:9" x14ac:dyDescent="0.25">
      <c r="A212">
        <v>211</v>
      </c>
      <c r="B212" s="38">
        <v>938</v>
      </c>
      <c r="C212" t="s">
        <v>353</v>
      </c>
      <c r="D212" s="39">
        <v>53.753497617483418</v>
      </c>
      <c r="E212">
        <v>10</v>
      </c>
      <c r="F212" s="40">
        <v>46</v>
      </c>
      <c r="G212" s="40">
        <v>78</v>
      </c>
      <c r="H212">
        <v>0</v>
      </c>
      <c r="I212">
        <v>8308</v>
      </c>
    </row>
    <row r="213" spans="1:9" x14ac:dyDescent="0.25">
      <c r="A213">
        <v>212</v>
      </c>
      <c r="B213" s="38">
        <v>1908</v>
      </c>
      <c r="C213" t="s">
        <v>436</v>
      </c>
      <c r="D213" s="39">
        <v>59.842030235331684</v>
      </c>
      <c r="E213">
        <v>9</v>
      </c>
      <c r="F213" s="40">
        <v>28</v>
      </c>
      <c r="G213" s="40">
        <v>53</v>
      </c>
      <c r="H213">
        <v>0</v>
      </c>
      <c r="I213">
        <v>5738</v>
      </c>
    </row>
    <row r="214" spans="1:9" x14ac:dyDescent="0.25">
      <c r="A214">
        <v>213</v>
      </c>
      <c r="B214" s="38">
        <v>1987</v>
      </c>
      <c r="C214" t="s">
        <v>444</v>
      </c>
      <c r="D214" s="39">
        <v>59.842030235331684</v>
      </c>
      <c r="E214">
        <v>9</v>
      </c>
      <c r="F214" s="40">
        <v>23</v>
      </c>
      <c r="G214" s="40">
        <v>49</v>
      </c>
      <c r="H214">
        <v>0</v>
      </c>
      <c r="I214">
        <v>5342</v>
      </c>
    </row>
    <row r="215" spans="1:9" x14ac:dyDescent="0.25">
      <c r="A215">
        <v>214</v>
      </c>
      <c r="B215" s="38">
        <v>119</v>
      </c>
      <c r="C215" t="s">
        <v>83</v>
      </c>
      <c r="D215" s="39">
        <v>53.753497617483418</v>
      </c>
      <c r="E215">
        <v>10</v>
      </c>
      <c r="F215" s="40">
        <v>82</v>
      </c>
      <c r="G215" s="40">
        <v>147</v>
      </c>
      <c r="H215">
        <v>0</v>
      </c>
      <c r="I215">
        <v>14444</v>
      </c>
    </row>
    <row r="216" spans="1:9" x14ac:dyDescent="0.25">
      <c r="A216">
        <v>215</v>
      </c>
      <c r="B216" s="38">
        <v>687</v>
      </c>
      <c r="C216" t="s">
        <v>280</v>
      </c>
      <c r="D216" s="39">
        <v>59.842030235331684</v>
      </c>
      <c r="E216">
        <v>9</v>
      </c>
      <c r="F216" s="40">
        <v>159</v>
      </c>
      <c r="G216" s="40">
        <v>310</v>
      </c>
      <c r="H216">
        <v>0</v>
      </c>
      <c r="I216">
        <v>22025</v>
      </c>
    </row>
    <row r="217" spans="1:9" x14ac:dyDescent="0.25">
      <c r="A217">
        <v>216</v>
      </c>
      <c r="B217" s="38">
        <v>1842</v>
      </c>
      <c r="C217" t="s">
        <v>422</v>
      </c>
      <c r="D217" s="39">
        <v>65.210183391925824</v>
      </c>
      <c r="E217">
        <v>8</v>
      </c>
      <c r="F217" s="40">
        <v>39</v>
      </c>
      <c r="G217" s="40">
        <v>72</v>
      </c>
      <c r="H217">
        <v>0</v>
      </c>
      <c r="I217">
        <v>7199</v>
      </c>
    </row>
    <row r="218" spans="1:9" x14ac:dyDescent="0.25">
      <c r="A218">
        <v>217</v>
      </c>
      <c r="B218" s="38">
        <v>1731</v>
      </c>
      <c r="C218" t="s">
        <v>413</v>
      </c>
      <c r="D218" s="39">
        <v>53.753497617483418</v>
      </c>
      <c r="E218">
        <v>10</v>
      </c>
      <c r="F218" s="40">
        <v>83</v>
      </c>
      <c r="G218" s="40">
        <v>146</v>
      </c>
      <c r="H218">
        <v>0</v>
      </c>
      <c r="I218">
        <v>14055</v>
      </c>
    </row>
    <row r="219" spans="1:9" x14ac:dyDescent="0.25">
      <c r="A219">
        <v>218</v>
      </c>
      <c r="B219" s="38">
        <v>815</v>
      </c>
      <c r="C219" t="s">
        <v>316</v>
      </c>
      <c r="D219" s="39">
        <v>53.753497617483418</v>
      </c>
      <c r="E219">
        <v>10</v>
      </c>
      <c r="F219" s="40">
        <v>25</v>
      </c>
      <c r="G219" s="40">
        <v>44</v>
      </c>
      <c r="H219">
        <v>0</v>
      </c>
      <c r="I219">
        <v>4363</v>
      </c>
    </row>
    <row r="220" spans="1:9" x14ac:dyDescent="0.25">
      <c r="A220">
        <v>219</v>
      </c>
      <c r="B220" s="38">
        <v>265</v>
      </c>
      <c r="C220" t="s">
        <v>130</v>
      </c>
      <c r="D220" s="39">
        <v>53.753497617483418</v>
      </c>
      <c r="E220">
        <v>10</v>
      </c>
      <c r="F220" s="40">
        <v>14</v>
      </c>
      <c r="G220" s="40">
        <v>23</v>
      </c>
      <c r="H220">
        <v>0</v>
      </c>
      <c r="I220">
        <v>2518</v>
      </c>
    </row>
    <row r="221" spans="1:9" x14ac:dyDescent="0.25">
      <c r="A221">
        <v>220</v>
      </c>
      <c r="B221" s="38">
        <v>1709</v>
      </c>
      <c r="C221" t="s">
        <v>402</v>
      </c>
      <c r="D221" s="39">
        <v>59.842030235331684</v>
      </c>
      <c r="E221">
        <v>9</v>
      </c>
      <c r="F221" s="40">
        <v>79</v>
      </c>
      <c r="G221" s="40">
        <v>147</v>
      </c>
      <c r="H221">
        <v>0</v>
      </c>
      <c r="I221">
        <v>15532</v>
      </c>
    </row>
    <row r="222" spans="1:9" x14ac:dyDescent="0.25">
      <c r="A222">
        <v>221</v>
      </c>
      <c r="B222" s="38">
        <v>1927</v>
      </c>
      <c r="C222" t="s">
        <v>442</v>
      </c>
      <c r="D222" s="39">
        <v>59.842030235331684</v>
      </c>
      <c r="E222">
        <v>9</v>
      </c>
      <c r="F222" s="40">
        <v>56</v>
      </c>
      <c r="G222" s="40">
        <v>107</v>
      </c>
      <c r="H222">
        <v>0</v>
      </c>
      <c r="I222">
        <v>10553</v>
      </c>
    </row>
    <row r="223" spans="1:9" x14ac:dyDescent="0.25">
      <c r="A223">
        <v>222</v>
      </c>
      <c r="B223" s="38">
        <v>1955</v>
      </c>
      <c r="C223" t="s">
        <v>443</v>
      </c>
      <c r="D223" s="39">
        <v>65.210183391925824</v>
      </c>
      <c r="E223">
        <v>8</v>
      </c>
      <c r="F223" s="40">
        <v>79</v>
      </c>
      <c r="G223" s="40">
        <v>143</v>
      </c>
      <c r="H223">
        <v>0</v>
      </c>
      <c r="I223">
        <v>14617</v>
      </c>
    </row>
    <row r="224" spans="1:9" x14ac:dyDescent="0.25">
      <c r="A224">
        <v>223</v>
      </c>
      <c r="B224" s="38">
        <v>335</v>
      </c>
      <c r="C224" t="s">
        <v>161</v>
      </c>
      <c r="D224" s="39">
        <v>59.842030235331684</v>
      </c>
      <c r="E224">
        <v>9</v>
      </c>
      <c r="F224" s="40">
        <v>28</v>
      </c>
      <c r="G224" s="40">
        <v>52</v>
      </c>
      <c r="H224">
        <v>0</v>
      </c>
      <c r="I224">
        <v>5358</v>
      </c>
    </row>
    <row r="225" spans="1:9" x14ac:dyDescent="0.25">
      <c r="A225">
        <v>224</v>
      </c>
      <c r="B225" s="38">
        <v>944</v>
      </c>
      <c r="C225" t="s">
        <v>354</v>
      </c>
      <c r="D225" s="39">
        <v>53.753497617483418</v>
      </c>
      <c r="E225">
        <v>10</v>
      </c>
      <c r="F225" s="40">
        <v>19</v>
      </c>
      <c r="G225" s="40">
        <v>32</v>
      </c>
      <c r="H225">
        <v>0</v>
      </c>
      <c r="I225">
        <v>3403</v>
      </c>
    </row>
    <row r="226" spans="1:9" x14ac:dyDescent="0.25">
      <c r="A226">
        <v>225</v>
      </c>
      <c r="B226" s="38">
        <v>424</v>
      </c>
      <c r="C226" t="s">
        <v>202</v>
      </c>
      <c r="D226" s="39">
        <v>59.842030235331684</v>
      </c>
      <c r="E226">
        <v>9</v>
      </c>
      <c r="F226" s="40">
        <v>13</v>
      </c>
      <c r="G226" s="40">
        <v>25</v>
      </c>
      <c r="H226">
        <v>0</v>
      </c>
      <c r="I226">
        <v>2766</v>
      </c>
    </row>
    <row r="227" spans="1:9" x14ac:dyDescent="0.25">
      <c r="A227">
        <v>226</v>
      </c>
      <c r="B227" s="38">
        <v>425</v>
      </c>
      <c r="C227" t="s">
        <v>203</v>
      </c>
      <c r="D227" s="39">
        <v>59.842030235331684</v>
      </c>
      <c r="E227">
        <v>9</v>
      </c>
      <c r="F227" s="40">
        <v>34</v>
      </c>
      <c r="G227" s="40">
        <v>65</v>
      </c>
      <c r="H227">
        <v>0</v>
      </c>
      <c r="I227">
        <v>7311</v>
      </c>
    </row>
    <row r="228" spans="1:9" x14ac:dyDescent="0.25">
      <c r="A228">
        <v>227</v>
      </c>
      <c r="B228" s="38">
        <v>1740</v>
      </c>
      <c r="C228" t="s">
        <v>416</v>
      </c>
      <c r="D228" s="39">
        <v>53.753497617483418</v>
      </c>
      <c r="E228">
        <v>10</v>
      </c>
      <c r="F228" s="40">
        <v>46</v>
      </c>
      <c r="G228" s="40">
        <v>84</v>
      </c>
      <c r="H228">
        <v>0</v>
      </c>
      <c r="I228">
        <v>8054</v>
      </c>
    </row>
    <row r="229" spans="1:9" x14ac:dyDescent="0.25">
      <c r="A229">
        <v>228</v>
      </c>
      <c r="B229" s="38">
        <v>643</v>
      </c>
      <c r="C229" t="s">
        <v>273</v>
      </c>
      <c r="D229" s="39">
        <v>65.210183391925824</v>
      </c>
      <c r="E229">
        <v>8</v>
      </c>
      <c r="F229" s="40">
        <v>30</v>
      </c>
      <c r="G229" s="40">
        <v>58</v>
      </c>
      <c r="H229">
        <v>0</v>
      </c>
      <c r="I229">
        <v>6059</v>
      </c>
    </row>
    <row r="230" spans="1:9" x14ac:dyDescent="0.25">
      <c r="A230">
        <v>229</v>
      </c>
      <c r="B230" s="38">
        <v>946</v>
      </c>
      <c r="C230" t="s">
        <v>355</v>
      </c>
      <c r="D230" s="39">
        <v>53.753497617483418</v>
      </c>
      <c r="E230">
        <v>10</v>
      </c>
      <c r="F230" s="40">
        <v>37</v>
      </c>
      <c r="G230" s="40">
        <v>69</v>
      </c>
      <c r="H230">
        <v>0</v>
      </c>
      <c r="I230">
        <v>6952</v>
      </c>
    </row>
    <row r="231" spans="1:9" x14ac:dyDescent="0.25">
      <c r="A231">
        <v>230</v>
      </c>
      <c r="B231" s="38">
        <v>304</v>
      </c>
      <c r="C231" t="s">
        <v>151</v>
      </c>
      <c r="D231" s="39">
        <v>53.753497617483418</v>
      </c>
      <c r="E231">
        <v>10</v>
      </c>
      <c r="F231" s="40">
        <v>25</v>
      </c>
      <c r="G231" s="40">
        <v>45</v>
      </c>
      <c r="H231">
        <v>0</v>
      </c>
      <c r="I231">
        <v>4603</v>
      </c>
    </row>
    <row r="232" spans="1:9" x14ac:dyDescent="0.25">
      <c r="A232">
        <v>231</v>
      </c>
      <c r="B232" s="38">
        <v>356</v>
      </c>
      <c r="C232" t="s">
        <v>171</v>
      </c>
      <c r="D232" s="39">
        <v>59.842030235331684</v>
      </c>
      <c r="E232">
        <v>9</v>
      </c>
      <c r="F232" s="40">
        <v>139</v>
      </c>
      <c r="G232" s="40">
        <v>259</v>
      </c>
      <c r="H232">
        <v>0</v>
      </c>
      <c r="I232">
        <v>27411</v>
      </c>
    </row>
    <row r="233" spans="1:9" x14ac:dyDescent="0.25">
      <c r="A233">
        <v>232</v>
      </c>
      <c r="B233" s="38">
        <v>569</v>
      </c>
      <c r="C233" t="s">
        <v>243</v>
      </c>
      <c r="D233" s="39">
        <v>59.842030235331684</v>
      </c>
      <c r="E233">
        <v>9</v>
      </c>
      <c r="F233" s="40">
        <v>60</v>
      </c>
      <c r="G233" s="40">
        <v>109</v>
      </c>
      <c r="H233">
        <v>0</v>
      </c>
      <c r="I233">
        <v>11110</v>
      </c>
    </row>
    <row r="234" spans="1:9" x14ac:dyDescent="0.25">
      <c r="A234">
        <v>233</v>
      </c>
      <c r="B234" s="38">
        <v>267</v>
      </c>
      <c r="C234" t="s">
        <v>131</v>
      </c>
      <c r="D234" s="39">
        <v>65.210183391925824</v>
      </c>
      <c r="E234">
        <v>8</v>
      </c>
      <c r="F234" s="40">
        <v>83</v>
      </c>
      <c r="G234" s="40">
        <v>156</v>
      </c>
      <c r="H234">
        <v>0</v>
      </c>
      <c r="I234">
        <v>15986</v>
      </c>
    </row>
    <row r="235" spans="1:9" x14ac:dyDescent="0.25">
      <c r="A235">
        <v>234</v>
      </c>
      <c r="B235" s="38">
        <v>268</v>
      </c>
      <c r="C235" t="s">
        <v>132</v>
      </c>
      <c r="D235" s="39">
        <v>84.648416645493242</v>
      </c>
      <c r="E235">
        <v>5</v>
      </c>
      <c r="F235" s="40">
        <v>452</v>
      </c>
      <c r="G235" s="40">
        <v>898</v>
      </c>
      <c r="H235">
        <v>1</v>
      </c>
      <c r="I235">
        <v>90087</v>
      </c>
    </row>
    <row r="236" spans="1:9" x14ac:dyDescent="0.25">
      <c r="A236">
        <v>235</v>
      </c>
      <c r="B236" s="38">
        <v>1695</v>
      </c>
      <c r="C236" t="s">
        <v>393</v>
      </c>
      <c r="D236" s="39">
        <v>59.842030235331684</v>
      </c>
      <c r="E236">
        <v>9</v>
      </c>
      <c r="F236" s="40">
        <v>25</v>
      </c>
      <c r="G236" s="40">
        <v>49</v>
      </c>
      <c r="H236">
        <v>0</v>
      </c>
      <c r="I236">
        <v>3527</v>
      </c>
    </row>
    <row r="237" spans="1:9" x14ac:dyDescent="0.25">
      <c r="A237">
        <v>236</v>
      </c>
      <c r="B237" s="38">
        <v>1699</v>
      </c>
      <c r="C237" t="s">
        <v>395</v>
      </c>
      <c r="D237" s="39">
        <v>53.753497617483418</v>
      </c>
      <c r="E237">
        <v>10</v>
      </c>
      <c r="F237" s="40">
        <v>78</v>
      </c>
      <c r="G237" s="40">
        <v>137</v>
      </c>
      <c r="H237">
        <v>0</v>
      </c>
      <c r="I237">
        <v>13463</v>
      </c>
    </row>
    <row r="238" spans="1:9" x14ac:dyDescent="0.25">
      <c r="A238">
        <v>237</v>
      </c>
      <c r="B238" s="38">
        <v>171</v>
      </c>
      <c r="C238" t="s">
        <v>96</v>
      </c>
      <c r="D238" s="39">
        <v>53.753497617483418</v>
      </c>
      <c r="E238">
        <v>10</v>
      </c>
      <c r="F238" s="40">
        <v>139</v>
      </c>
      <c r="G238" s="40">
        <v>272</v>
      </c>
      <c r="H238">
        <v>0</v>
      </c>
      <c r="I238">
        <v>19102</v>
      </c>
    </row>
    <row r="239" spans="1:9" x14ac:dyDescent="0.25">
      <c r="A239">
        <v>238</v>
      </c>
      <c r="B239" s="38">
        <v>575</v>
      </c>
      <c r="C239" t="s">
        <v>244</v>
      </c>
      <c r="D239" s="39">
        <v>59.842030235331684</v>
      </c>
      <c r="E239">
        <v>9</v>
      </c>
      <c r="F239" s="40">
        <v>62</v>
      </c>
      <c r="G239" s="40">
        <v>111</v>
      </c>
      <c r="H239">
        <v>0</v>
      </c>
      <c r="I239">
        <v>11527</v>
      </c>
    </row>
    <row r="240" spans="1:9" x14ac:dyDescent="0.25">
      <c r="A240">
        <v>239</v>
      </c>
      <c r="B240" s="38">
        <v>576</v>
      </c>
      <c r="C240" t="s">
        <v>245</v>
      </c>
      <c r="D240" s="39">
        <v>59.842030235331684</v>
      </c>
      <c r="E240">
        <v>9</v>
      </c>
      <c r="F240" s="40">
        <v>37</v>
      </c>
      <c r="G240" s="40">
        <v>65</v>
      </c>
      <c r="H240">
        <v>0</v>
      </c>
      <c r="I240">
        <v>6625</v>
      </c>
    </row>
    <row r="241" spans="1:9" x14ac:dyDescent="0.25">
      <c r="A241">
        <v>240</v>
      </c>
      <c r="B241" s="38">
        <v>820</v>
      </c>
      <c r="C241" t="s">
        <v>317</v>
      </c>
      <c r="D241" s="39">
        <v>53.753497617483418</v>
      </c>
      <c r="E241">
        <v>10</v>
      </c>
      <c r="F241" s="40">
        <v>54</v>
      </c>
      <c r="G241" s="40">
        <v>92</v>
      </c>
      <c r="H241">
        <v>0</v>
      </c>
      <c r="I241">
        <v>9744</v>
      </c>
    </row>
    <row r="242" spans="1:9" x14ac:dyDescent="0.25">
      <c r="A242">
        <v>241</v>
      </c>
      <c r="B242" s="38">
        <v>302</v>
      </c>
      <c r="C242" t="s">
        <v>149</v>
      </c>
      <c r="D242" s="39">
        <v>65.210183391925824</v>
      </c>
      <c r="E242">
        <v>8</v>
      </c>
      <c r="F242" s="40">
        <v>54</v>
      </c>
      <c r="G242" s="40">
        <v>103</v>
      </c>
      <c r="H242">
        <v>0</v>
      </c>
      <c r="I242">
        <v>10210</v>
      </c>
    </row>
    <row r="243" spans="1:9" x14ac:dyDescent="0.25">
      <c r="A243">
        <v>242</v>
      </c>
      <c r="B243" s="38">
        <v>951</v>
      </c>
      <c r="C243" t="s">
        <v>356</v>
      </c>
      <c r="D243" s="39">
        <v>53.753497617483418</v>
      </c>
      <c r="E243">
        <v>10</v>
      </c>
      <c r="F243" s="40">
        <v>38</v>
      </c>
      <c r="G243" s="40">
        <v>64</v>
      </c>
      <c r="H243">
        <v>0</v>
      </c>
      <c r="I243">
        <v>6780</v>
      </c>
    </row>
    <row r="244" spans="1:9" x14ac:dyDescent="0.25">
      <c r="A244">
        <v>243</v>
      </c>
      <c r="B244" s="38">
        <v>579</v>
      </c>
      <c r="C244" t="s">
        <v>246</v>
      </c>
      <c r="D244" s="39">
        <v>59.842030235331684</v>
      </c>
      <c r="E244">
        <v>9</v>
      </c>
      <c r="F244" s="40">
        <v>52</v>
      </c>
      <c r="G244" s="40">
        <v>92</v>
      </c>
      <c r="H244">
        <v>0</v>
      </c>
      <c r="I244">
        <v>10263</v>
      </c>
    </row>
    <row r="245" spans="1:9" x14ac:dyDescent="0.25">
      <c r="A245">
        <v>244</v>
      </c>
      <c r="B245" s="38">
        <v>823</v>
      </c>
      <c r="C245" t="s">
        <v>318</v>
      </c>
      <c r="D245" s="39">
        <v>53.753497617483418</v>
      </c>
      <c r="E245">
        <v>10</v>
      </c>
      <c r="F245" s="40">
        <v>42</v>
      </c>
      <c r="G245" s="40">
        <v>71</v>
      </c>
      <c r="H245">
        <v>0</v>
      </c>
      <c r="I245">
        <v>7073</v>
      </c>
    </row>
    <row r="246" spans="1:9" x14ac:dyDescent="0.25">
      <c r="A246">
        <v>245</v>
      </c>
      <c r="B246" s="38">
        <v>824</v>
      </c>
      <c r="C246" t="s">
        <v>319</v>
      </c>
      <c r="D246" s="39">
        <v>53.753497617483418</v>
      </c>
      <c r="E246">
        <v>10</v>
      </c>
      <c r="F246" s="40">
        <v>59</v>
      </c>
      <c r="G246" s="40">
        <v>106</v>
      </c>
      <c r="H246">
        <v>0</v>
      </c>
      <c r="I246">
        <v>11168</v>
      </c>
    </row>
    <row r="247" spans="1:9" x14ac:dyDescent="0.25">
      <c r="A247">
        <v>246</v>
      </c>
      <c r="B247" s="38">
        <v>1895</v>
      </c>
      <c r="C247" t="s">
        <v>430</v>
      </c>
      <c r="D247" s="39">
        <v>59.842030235331684</v>
      </c>
      <c r="E247">
        <v>9</v>
      </c>
      <c r="F247" s="40">
        <v>76</v>
      </c>
      <c r="G247" s="40">
        <v>162</v>
      </c>
      <c r="H247">
        <v>0</v>
      </c>
      <c r="I247">
        <v>17883</v>
      </c>
    </row>
    <row r="248" spans="1:9" x14ac:dyDescent="0.25">
      <c r="A248">
        <v>247</v>
      </c>
      <c r="B248" s="38">
        <v>269</v>
      </c>
      <c r="C248" t="s">
        <v>133</v>
      </c>
      <c r="D248" s="39">
        <v>65.210183391925824</v>
      </c>
      <c r="E248">
        <v>8</v>
      </c>
      <c r="F248" s="40">
        <v>47</v>
      </c>
      <c r="G248" s="40">
        <v>88</v>
      </c>
      <c r="H248">
        <v>0</v>
      </c>
      <c r="I248">
        <v>8649</v>
      </c>
    </row>
    <row r="249" spans="1:9" x14ac:dyDescent="0.25">
      <c r="A249">
        <v>248</v>
      </c>
      <c r="B249" s="38">
        <v>173</v>
      </c>
      <c r="C249" t="s">
        <v>97</v>
      </c>
      <c r="D249" s="39">
        <v>53.753497617483418</v>
      </c>
      <c r="E249">
        <v>10</v>
      </c>
      <c r="F249" s="40">
        <v>71</v>
      </c>
      <c r="G249" s="40">
        <v>128</v>
      </c>
      <c r="H249">
        <v>0</v>
      </c>
      <c r="I249">
        <v>13736</v>
      </c>
    </row>
    <row r="250" spans="1:9" x14ac:dyDescent="0.25">
      <c r="A250">
        <v>249</v>
      </c>
      <c r="B250" s="38">
        <v>1773</v>
      </c>
      <c r="C250" t="s">
        <v>419</v>
      </c>
      <c r="D250" s="39">
        <v>53.753497617483418</v>
      </c>
      <c r="E250">
        <v>10</v>
      </c>
      <c r="F250" s="40">
        <v>38</v>
      </c>
      <c r="G250" s="40">
        <v>69</v>
      </c>
      <c r="H250">
        <v>0</v>
      </c>
      <c r="I250">
        <v>7186</v>
      </c>
    </row>
    <row r="251" spans="1:9" x14ac:dyDescent="0.25">
      <c r="A251">
        <v>250</v>
      </c>
      <c r="B251" s="38">
        <v>175</v>
      </c>
      <c r="C251" t="s">
        <v>98</v>
      </c>
      <c r="D251" s="39">
        <v>53.753497617483418</v>
      </c>
      <c r="E251">
        <v>10</v>
      </c>
      <c r="F251" s="40">
        <v>37</v>
      </c>
      <c r="G251" s="40">
        <v>69</v>
      </c>
      <c r="H251">
        <v>0</v>
      </c>
      <c r="I251">
        <v>7065</v>
      </c>
    </row>
    <row r="252" spans="1:9" x14ac:dyDescent="0.25">
      <c r="A252">
        <v>251</v>
      </c>
      <c r="B252" s="38">
        <v>881</v>
      </c>
      <c r="C252" t="s">
        <v>343</v>
      </c>
      <c r="D252" s="39">
        <v>53.753497617483418</v>
      </c>
      <c r="E252">
        <v>10</v>
      </c>
      <c r="F252" s="40">
        <v>19</v>
      </c>
      <c r="G252" s="40">
        <v>33</v>
      </c>
      <c r="H252">
        <v>0</v>
      </c>
      <c r="I252">
        <v>3446</v>
      </c>
    </row>
    <row r="253" spans="1:9" x14ac:dyDescent="0.25">
      <c r="A253">
        <v>252</v>
      </c>
      <c r="B253" s="38">
        <v>1586</v>
      </c>
      <c r="C253" t="s">
        <v>372</v>
      </c>
      <c r="D253" s="39">
        <v>65.210183391925824</v>
      </c>
      <c r="E253">
        <v>8</v>
      </c>
      <c r="F253" s="40">
        <v>64</v>
      </c>
      <c r="G253" s="40">
        <v>116</v>
      </c>
      <c r="H253">
        <v>0</v>
      </c>
      <c r="I253">
        <v>12060</v>
      </c>
    </row>
    <row r="254" spans="1:9" x14ac:dyDescent="0.25">
      <c r="A254">
        <v>253</v>
      </c>
      <c r="B254" s="38">
        <v>826</v>
      </c>
      <c r="C254" t="s">
        <v>320</v>
      </c>
      <c r="D254" s="39">
        <v>53.753497617483418</v>
      </c>
      <c r="E254">
        <v>10</v>
      </c>
      <c r="F254" s="40">
        <v>118</v>
      </c>
      <c r="G254" s="40">
        <v>220</v>
      </c>
      <c r="H254">
        <v>0</v>
      </c>
      <c r="I254">
        <v>23343</v>
      </c>
    </row>
    <row r="255" spans="1:9" x14ac:dyDescent="0.25">
      <c r="A255">
        <v>254</v>
      </c>
      <c r="B255" s="38">
        <v>85</v>
      </c>
      <c r="C255" t="s">
        <v>72</v>
      </c>
      <c r="D255" s="39">
        <v>59.842030235331684</v>
      </c>
      <c r="E255">
        <v>9</v>
      </c>
      <c r="F255" s="40">
        <v>58</v>
      </c>
      <c r="G255" s="40">
        <v>103</v>
      </c>
      <c r="H255">
        <v>0</v>
      </c>
      <c r="I255">
        <v>11101</v>
      </c>
    </row>
    <row r="256" spans="1:9" x14ac:dyDescent="0.25">
      <c r="A256">
        <v>255</v>
      </c>
      <c r="B256" s="38">
        <v>431</v>
      </c>
      <c r="C256" t="s">
        <v>204</v>
      </c>
      <c r="D256" s="39">
        <v>59.842030235331684</v>
      </c>
      <c r="E256">
        <v>9</v>
      </c>
      <c r="F256" s="40">
        <v>19</v>
      </c>
      <c r="G256" s="40">
        <v>37</v>
      </c>
      <c r="H256">
        <v>0</v>
      </c>
      <c r="I256">
        <v>3854</v>
      </c>
    </row>
    <row r="257" spans="1:9" x14ac:dyDescent="0.25">
      <c r="A257">
        <v>256</v>
      </c>
      <c r="B257" s="38">
        <v>432</v>
      </c>
      <c r="C257" t="s">
        <v>205</v>
      </c>
      <c r="D257" s="39">
        <v>59.842030235331684</v>
      </c>
      <c r="E257">
        <v>9</v>
      </c>
      <c r="F257" s="40">
        <v>25</v>
      </c>
      <c r="G257" s="40">
        <v>45</v>
      </c>
      <c r="H257">
        <v>0</v>
      </c>
      <c r="I257">
        <v>4596</v>
      </c>
    </row>
    <row r="258" spans="1:9" x14ac:dyDescent="0.25">
      <c r="A258">
        <v>257</v>
      </c>
      <c r="B258" s="38">
        <v>86</v>
      </c>
      <c r="C258" t="s">
        <v>73</v>
      </c>
      <c r="D258" s="39">
        <v>59.842030235331684</v>
      </c>
      <c r="E258">
        <v>9</v>
      </c>
      <c r="F258" s="40">
        <v>66</v>
      </c>
      <c r="G258" s="40">
        <v>116</v>
      </c>
      <c r="H258">
        <v>0</v>
      </c>
      <c r="I258">
        <v>12252</v>
      </c>
    </row>
    <row r="259" spans="1:9" x14ac:dyDescent="0.25">
      <c r="A259">
        <v>258</v>
      </c>
      <c r="B259" s="38">
        <v>828</v>
      </c>
      <c r="C259" t="s">
        <v>321</v>
      </c>
      <c r="D259" s="39">
        <v>53.753497617483418</v>
      </c>
      <c r="E259">
        <v>10</v>
      </c>
      <c r="F259" s="40">
        <v>202</v>
      </c>
      <c r="G259" s="40">
        <v>351</v>
      </c>
      <c r="H259">
        <v>0</v>
      </c>
      <c r="I259">
        <v>36350</v>
      </c>
    </row>
    <row r="260" spans="1:9" x14ac:dyDescent="0.25">
      <c r="A260">
        <v>259</v>
      </c>
      <c r="B260" s="38">
        <v>584</v>
      </c>
      <c r="C260" t="s">
        <v>247</v>
      </c>
      <c r="D260" s="39">
        <v>59.842030235331684</v>
      </c>
      <c r="E260">
        <v>9</v>
      </c>
      <c r="F260" s="40">
        <v>48</v>
      </c>
      <c r="G260" s="40">
        <v>92</v>
      </c>
      <c r="H260">
        <v>0</v>
      </c>
      <c r="I260">
        <v>9453</v>
      </c>
    </row>
    <row r="261" spans="1:9" x14ac:dyDescent="0.25">
      <c r="A261">
        <v>260</v>
      </c>
      <c r="B261" s="38">
        <v>1509</v>
      </c>
      <c r="C261" t="s">
        <v>369</v>
      </c>
      <c r="D261" s="39">
        <v>65.210183391925824</v>
      </c>
      <c r="E261">
        <v>8</v>
      </c>
      <c r="F261" s="40">
        <v>87</v>
      </c>
      <c r="G261" s="40">
        <v>157</v>
      </c>
      <c r="H261">
        <v>0</v>
      </c>
      <c r="I261">
        <v>16722</v>
      </c>
    </row>
    <row r="262" spans="1:9" x14ac:dyDescent="0.25">
      <c r="A262">
        <v>261</v>
      </c>
      <c r="B262" s="38">
        <v>437</v>
      </c>
      <c r="C262" t="s">
        <v>206</v>
      </c>
      <c r="D262" s="39">
        <v>65.210183391925824</v>
      </c>
      <c r="E262">
        <v>8</v>
      </c>
      <c r="F262" s="40">
        <v>28</v>
      </c>
      <c r="G262" s="40">
        <v>54</v>
      </c>
      <c r="H262">
        <v>0</v>
      </c>
      <c r="I262">
        <v>5818</v>
      </c>
    </row>
    <row r="263" spans="1:9" x14ac:dyDescent="0.25">
      <c r="A263">
        <v>262</v>
      </c>
      <c r="B263" s="38">
        <v>644</v>
      </c>
      <c r="C263" t="s">
        <v>274</v>
      </c>
      <c r="D263" s="39">
        <v>65.210183391925824</v>
      </c>
      <c r="E263">
        <v>8</v>
      </c>
      <c r="F263" s="40">
        <v>16</v>
      </c>
      <c r="G263" s="40">
        <v>32</v>
      </c>
      <c r="H263">
        <v>0</v>
      </c>
      <c r="I263">
        <v>3177</v>
      </c>
    </row>
    <row r="264" spans="1:9" x14ac:dyDescent="0.25">
      <c r="A264">
        <v>263</v>
      </c>
      <c r="B264" s="38">
        <v>589</v>
      </c>
      <c r="C264" t="s">
        <v>250</v>
      </c>
      <c r="D264" s="39">
        <v>59.842030235331684</v>
      </c>
      <c r="E264">
        <v>9</v>
      </c>
      <c r="F264" s="40">
        <v>21</v>
      </c>
      <c r="G264" s="40">
        <v>39</v>
      </c>
      <c r="H264">
        <v>0</v>
      </c>
      <c r="I264">
        <v>3955</v>
      </c>
    </row>
    <row r="265" spans="1:9" x14ac:dyDescent="0.25">
      <c r="A265">
        <v>264</v>
      </c>
      <c r="B265" s="38">
        <v>1734</v>
      </c>
      <c r="C265" t="s">
        <v>414</v>
      </c>
      <c r="D265" s="39">
        <v>53.753497617483418</v>
      </c>
      <c r="E265">
        <v>10</v>
      </c>
      <c r="F265" s="40">
        <v>102</v>
      </c>
      <c r="G265" s="40">
        <v>177</v>
      </c>
      <c r="H265">
        <v>0</v>
      </c>
      <c r="I265">
        <v>18701</v>
      </c>
    </row>
    <row r="266" spans="1:9" x14ac:dyDescent="0.25">
      <c r="A266">
        <v>265</v>
      </c>
      <c r="B266" s="38">
        <v>590</v>
      </c>
      <c r="C266" t="s">
        <v>251</v>
      </c>
      <c r="D266" s="39">
        <v>59.842030235331684</v>
      </c>
      <c r="E266">
        <v>9</v>
      </c>
      <c r="F266" s="40">
        <v>67</v>
      </c>
      <c r="G266" s="40">
        <v>129</v>
      </c>
      <c r="H266">
        <v>0</v>
      </c>
      <c r="I266">
        <v>13805</v>
      </c>
    </row>
    <row r="267" spans="1:9" x14ac:dyDescent="0.25">
      <c r="A267">
        <v>266</v>
      </c>
      <c r="B267" s="38">
        <v>1894</v>
      </c>
      <c r="C267" t="s">
        <v>429</v>
      </c>
      <c r="D267" s="39">
        <v>53.753497617483418</v>
      </c>
      <c r="E267">
        <v>10</v>
      </c>
      <c r="F267" s="40">
        <v>105</v>
      </c>
      <c r="G267" s="40">
        <v>174</v>
      </c>
      <c r="H267">
        <v>0</v>
      </c>
      <c r="I267">
        <v>17316</v>
      </c>
    </row>
    <row r="268" spans="1:9" x14ac:dyDescent="0.25">
      <c r="A268">
        <v>267</v>
      </c>
      <c r="B268" s="38">
        <v>765</v>
      </c>
      <c r="C268" t="s">
        <v>301</v>
      </c>
      <c r="D268" s="39">
        <v>59.842030235331684</v>
      </c>
      <c r="E268">
        <v>9</v>
      </c>
      <c r="F268" s="40">
        <v>25</v>
      </c>
      <c r="G268" s="40">
        <v>53</v>
      </c>
      <c r="H268">
        <v>0</v>
      </c>
      <c r="I268">
        <v>5719</v>
      </c>
    </row>
    <row r="269" spans="1:9" x14ac:dyDescent="0.25">
      <c r="A269">
        <v>268</v>
      </c>
      <c r="B269" s="38">
        <v>1926</v>
      </c>
      <c r="C269" t="s">
        <v>441</v>
      </c>
      <c r="D269" s="39">
        <v>65.210183391925824</v>
      </c>
      <c r="E269">
        <v>8</v>
      </c>
      <c r="F269" s="40">
        <v>100</v>
      </c>
      <c r="G269" s="40">
        <v>186</v>
      </c>
      <c r="H269">
        <v>0</v>
      </c>
      <c r="I269">
        <v>19219</v>
      </c>
    </row>
    <row r="270" spans="1:9" x14ac:dyDescent="0.25">
      <c r="A270">
        <v>269</v>
      </c>
      <c r="B270" s="38">
        <v>439</v>
      </c>
      <c r="C270" t="s">
        <v>207</v>
      </c>
      <c r="D270" s="39">
        <v>59.842030235331684</v>
      </c>
      <c r="E270">
        <v>9</v>
      </c>
      <c r="F270" s="40">
        <v>174</v>
      </c>
      <c r="G270" s="40">
        <v>334</v>
      </c>
      <c r="H270">
        <v>0</v>
      </c>
      <c r="I270">
        <v>34734</v>
      </c>
    </row>
    <row r="271" spans="1:9" x14ac:dyDescent="0.25">
      <c r="A271">
        <v>270</v>
      </c>
      <c r="B271" s="38">
        <v>273</v>
      </c>
      <c r="C271" t="s">
        <v>134</v>
      </c>
      <c r="D271" s="39">
        <v>65.210183391925824</v>
      </c>
      <c r="E271">
        <v>8</v>
      </c>
      <c r="F271" s="40">
        <v>50</v>
      </c>
      <c r="G271" s="40">
        <v>94</v>
      </c>
      <c r="H271">
        <v>0</v>
      </c>
      <c r="I271">
        <v>9348</v>
      </c>
    </row>
    <row r="272" spans="1:9" x14ac:dyDescent="0.25">
      <c r="A272">
        <v>271</v>
      </c>
      <c r="B272" s="38">
        <v>177</v>
      </c>
      <c r="C272" t="s">
        <v>99</v>
      </c>
      <c r="D272" s="39">
        <v>53.753497617483418</v>
      </c>
      <c r="E272">
        <v>10</v>
      </c>
      <c r="F272" s="40">
        <v>80</v>
      </c>
      <c r="G272" s="40">
        <v>144</v>
      </c>
      <c r="H272">
        <v>0</v>
      </c>
      <c r="I272">
        <v>14735</v>
      </c>
    </row>
    <row r="273" spans="1:9" x14ac:dyDescent="0.25">
      <c r="A273">
        <v>272</v>
      </c>
      <c r="B273" s="38">
        <v>703</v>
      </c>
      <c r="C273" t="s">
        <v>282</v>
      </c>
      <c r="D273" s="39">
        <v>59.842030235331684</v>
      </c>
      <c r="E273">
        <v>9</v>
      </c>
      <c r="F273" s="40">
        <v>66</v>
      </c>
      <c r="G273" s="40">
        <v>128</v>
      </c>
      <c r="H273">
        <v>0</v>
      </c>
      <c r="I273">
        <v>8441</v>
      </c>
    </row>
    <row r="274" spans="1:9" x14ac:dyDescent="0.25">
      <c r="A274">
        <v>273</v>
      </c>
      <c r="B274" s="38">
        <v>274</v>
      </c>
      <c r="C274" t="s">
        <v>135</v>
      </c>
      <c r="D274" s="39">
        <v>65.210183391925824</v>
      </c>
      <c r="E274">
        <v>8</v>
      </c>
      <c r="F274" s="40">
        <v>73</v>
      </c>
      <c r="G274" s="40">
        <v>127</v>
      </c>
      <c r="H274">
        <v>0</v>
      </c>
      <c r="I274">
        <v>14086</v>
      </c>
    </row>
    <row r="275" spans="1:9" x14ac:dyDescent="0.25">
      <c r="A275">
        <v>274</v>
      </c>
      <c r="B275" s="38">
        <v>339</v>
      </c>
      <c r="C275" t="s">
        <v>162</v>
      </c>
      <c r="D275" s="39">
        <v>59.842030235331684</v>
      </c>
      <c r="E275">
        <v>9</v>
      </c>
      <c r="F275" s="40">
        <v>10</v>
      </c>
      <c r="G275" s="40">
        <v>18</v>
      </c>
      <c r="H275">
        <v>0</v>
      </c>
      <c r="I275">
        <v>1811</v>
      </c>
    </row>
    <row r="276" spans="1:9" x14ac:dyDescent="0.25">
      <c r="A276">
        <v>275</v>
      </c>
      <c r="B276" s="38">
        <v>1667</v>
      </c>
      <c r="C276" t="s">
        <v>383</v>
      </c>
      <c r="D276" s="39">
        <v>53.753497617483418</v>
      </c>
      <c r="E276">
        <v>10</v>
      </c>
      <c r="F276" s="40">
        <v>30</v>
      </c>
      <c r="G276" s="40">
        <v>52</v>
      </c>
      <c r="H276">
        <v>0</v>
      </c>
      <c r="I276">
        <v>5039</v>
      </c>
    </row>
    <row r="277" spans="1:9" x14ac:dyDescent="0.25">
      <c r="A277">
        <v>276</v>
      </c>
      <c r="B277" s="38">
        <v>275</v>
      </c>
      <c r="C277" t="s">
        <v>136</v>
      </c>
      <c r="D277" s="39">
        <v>65.210183391925824</v>
      </c>
      <c r="E277">
        <v>8</v>
      </c>
      <c r="F277" s="40">
        <v>106</v>
      </c>
      <c r="G277" s="40">
        <v>185</v>
      </c>
      <c r="H277">
        <v>0</v>
      </c>
      <c r="I277">
        <v>20541</v>
      </c>
    </row>
    <row r="278" spans="1:9" x14ac:dyDescent="0.25">
      <c r="A278">
        <v>277</v>
      </c>
      <c r="B278" s="38">
        <v>340</v>
      </c>
      <c r="C278" t="s">
        <v>163</v>
      </c>
      <c r="D278" s="39">
        <v>59.842030235331684</v>
      </c>
      <c r="E278">
        <v>9</v>
      </c>
      <c r="F278" s="40">
        <v>40</v>
      </c>
      <c r="G278" s="40">
        <v>74</v>
      </c>
      <c r="H278">
        <v>0</v>
      </c>
      <c r="I278">
        <v>7645</v>
      </c>
    </row>
    <row r="279" spans="1:9" x14ac:dyDescent="0.25">
      <c r="A279">
        <v>278</v>
      </c>
      <c r="B279" s="38">
        <v>597</v>
      </c>
      <c r="C279" t="s">
        <v>252</v>
      </c>
      <c r="D279" s="39">
        <v>65.210183391925824</v>
      </c>
      <c r="E279">
        <v>8</v>
      </c>
      <c r="F279" s="40">
        <v>99</v>
      </c>
      <c r="G279" s="40">
        <v>193</v>
      </c>
      <c r="H279">
        <v>0</v>
      </c>
      <c r="I279">
        <v>20319</v>
      </c>
    </row>
    <row r="280" spans="1:9" x14ac:dyDescent="0.25">
      <c r="A280">
        <v>279</v>
      </c>
      <c r="B280" s="38">
        <v>196</v>
      </c>
      <c r="C280" t="s">
        <v>105</v>
      </c>
      <c r="D280" s="39">
        <v>53.753497617483418</v>
      </c>
      <c r="E280">
        <v>10</v>
      </c>
      <c r="F280" s="40">
        <v>26</v>
      </c>
      <c r="G280" s="40">
        <v>45</v>
      </c>
      <c r="H280">
        <v>0</v>
      </c>
      <c r="I280">
        <v>4640</v>
      </c>
    </row>
    <row r="281" spans="1:9" x14ac:dyDescent="0.25">
      <c r="A281">
        <v>280</v>
      </c>
      <c r="B281" s="38">
        <v>1742</v>
      </c>
      <c r="C281" t="s">
        <v>417</v>
      </c>
      <c r="D281" s="39">
        <v>53.753497617483418</v>
      </c>
      <c r="E281">
        <v>10</v>
      </c>
      <c r="F281" s="40">
        <v>79</v>
      </c>
      <c r="G281" s="40">
        <v>141</v>
      </c>
      <c r="H281">
        <v>0</v>
      </c>
      <c r="I281">
        <v>13760</v>
      </c>
    </row>
    <row r="282" spans="1:9" x14ac:dyDescent="0.25">
      <c r="A282">
        <v>281</v>
      </c>
      <c r="B282" s="38">
        <v>603</v>
      </c>
      <c r="C282" t="s">
        <v>254</v>
      </c>
      <c r="D282" s="39">
        <v>65.210183391925824</v>
      </c>
      <c r="E282">
        <v>8</v>
      </c>
      <c r="F282" s="40">
        <v>110</v>
      </c>
      <c r="G282" s="40">
        <v>216</v>
      </c>
      <c r="H282">
        <v>0</v>
      </c>
      <c r="I282">
        <v>24154</v>
      </c>
    </row>
    <row r="283" spans="1:9" x14ac:dyDescent="0.25">
      <c r="A283">
        <v>282</v>
      </c>
      <c r="B283" s="38">
        <v>1669</v>
      </c>
      <c r="C283" t="s">
        <v>384</v>
      </c>
      <c r="D283" s="39">
        <v>53.753497617483418</v>
      </c>
      <c r="E283">
        <v>10</v>
      </c>
      <c r="F283" s="40">
        <v>47</v>
      </c>
      <c r="G283" s="40">
        <v>87</v>
      </c>
      <c r="H283">
        <v>0</v>
      </c>
      <c r="I283">
        <v>9145</v>
      </c>
    </row>
    <row r="284" spans="1:9" x14ac:dyDescent="0.25">
      <c r="A284">
        <v>283</v>
      </c>
      <c r="B284" s="38">
        <v>957</v>
      </c>
      <c r="C284" t="s">
        <v>357</v>
      </c>
      <c r="D284" s="39">
        <v>53.753497617483418</v>
      </c>
      <c r="E284">
        <v>10</v>
      </c>
      <c r="F284" s="40">
        <v>130</v>
      </c>
      <c r="G284" s="40">
        <v>245</v>
      </c>
      <c r="H284">
        <v>0</v>
      </c>
      <c r="I284">
        <v>26570</v>
      </c>
    </row>
    <row r="285" spans="1:9" x14ac:dyDescent="0.25">
      <c r="A285">
        <v>284</v>
      </c>
      <c r="B285" s="38">
        <v>1674</v>
      </c>
      <c r="C285" t="s">
        <v>386</v>
      </c>
      <c r="D285" s="39">
        <v>59.842030235331684</v>
      </c>
      <c r="E285">
        <v>9</v>
      </c>
      <c r="F285" s="40">
        <v>170</v>
      </c>
      <c r="G285" s="40">
        <v>317</v>
      </c>
      <c r="H285">
        <v>0</v>
      </c>
      <c r="I285">
        <v>34042</v>
      </c>
    </row>
    <row r="286" spans="1:9" x14ac:dyDescent="0.25">
      <c r="A286">
        <v>285</v>
      </c>
      <c r="B286" s="38">
        <v>599</v>
      </c>
      <c r="C286" t="s">
        <v>253</v>
      </c>
      <c r="D286" s="39">
        <v>124.80429008621147</v>
      </c>
      <c r="E286">
        <v>1</v>
      </c>
      <c r="F286" s="40">
        <v>1507</v>
      </c>
      <c r="G286" s="40">
        <v>4007</v>
      </c>
      <c r="H286">
        <v>1</v>
      </c>
      <c r="I286">
        <v>313103</v>
      </c>
    </row>
    <row r="287" spans="1:9" x14ac:dyDescent="0.25">
      <c r="A287">
        <v>286</v>
      </c>
      <c r="B287" s="38">
        <v>277</v>
      </c>
      <c r="C287" t="s">
        <v>137</v>
      </c>
      <c r="D287" s="39">
        <v>65.210183391925824</v>
      </c>
      <c r="E287">
        <v>8</v>
      </c>
      <c r="F287" s="40">
        <v>3</v>
      </c>
      <c r="G287" s="40">
        <v>5</v>
      </c>
      <c r="H287">
        <v>0</v>
      </c>
      <c r="I287">
        <v>625</v>
      </c>
    </row>
    <row r="288" spans="1:9" x14ac:dyDescent="0.25">
      <c r="A288">
        <v>287</v>
      </c>
      <c r="B288" s="38">
        <v>840</v>
      </c>
      <c r="C288" t="s">
        <v>322</v>
      </c>
      <c r="D288" s="39">
        <v>59.842030235331684</v>
      </c>
      <c r="E288">
        <v>9</v>
      </c>
      <c r="F288" s="40">
        <v>51</v>
      </c>
      <c r="G288" s="40">
        <v>94</v>
      </c>
      <c r="H288">
        <v>0</v>
      </c>
      <c r="I288">
        <v>9430</v>
      </c>
    </row>
    <row r="289" spans="1:9" x14ac:dyDescent="0.25">
      <c r="A289">
        <v>288</v>
      </c>
      <c r="B289" s="38">
        <v>441</v>
      </c>
      <c r="C289" t="s">
        <v>208</v>
      </c>
      <c r="D289" s="39">
        <v>59.842030235331684</v>
      </c>
      <c r="E289">
        <v>9</v>
      </c>
      <c r="F289" s="40">
        <v>102</v>
      </c>
      <c r="G289" s="40">
        <v>185</v>
      </c>
      <c r="H289">
        <v>0</v>
      </c>
      <c r="I289">
        <v>19649</v>
      </c>
    </row>
    <row r="290" spans="1:9" x14ac:dyDescent="0.25">
      <c r="A290">
        <v>289</v>
      </c>
      <c r="B290" s="38">
        <v>458</v>
      </c>
      <c r="C290" t="s">
        <v>214</v>
      </c>
      <c r="D290" s="39">
        <v>59.842030235331684</v>
      </c>
      <c r="E290">
        <v>9</v>
      </c>
      <c r="F290" s="40">
        <v>12</v>
      </c>
      <c r="G290" s="40">
        <v>22</v>
      </c>
      <c r="H290">
        <v>0</v>
      </c>
      <c r="I290">
        <v>2211</v>
      </c>
    </row>
    <row r="291" spans="1:9" x14ac:dyDescent="0.25">
      <c r="A291">
        <v>290</v>
      </c>
      <c r="B291" s="38">
        <v>279</v>
      </c>
      <c r="C291" t="s">
        <v>138</v>
      </c>
      <c r="D291" s="39">
        <v>65.210183391925824</v>
      </c>
      <c r="E291">
        <v>8</v>
      </c>
      <c r="F291" s="40">
        <v>19</v>
      </c>
      <c r="G291" s="40">
        <v>35</v>
      </c>
      <c r="H291">
        <v>0</v>
      </c>
      <c r="I291">
        <v>3591</v>
      </c>
    </row>
    <row r="292" spans="1:9" x14ac:dyDescent="0.25">
      <c r="A292">
        <v>291</v>
      </c>
      <c r="B292" s="38">
        <v>606</v>
      </c>
      <c r="C292" t="s">
        <v>255</v>
      </c>
      <c r="D292" s="39">
        <v>102.13037015312784</v>
      </c>
      <c r="E292">
        <v>3</v>
      </c>
      <c r="F292" s="40">
        <v>221</v>
      </c>
      <c r="G292" s="40">
        <v>517</v>
      </c>
      <c r="H292">
        <v>1</v>
      </c>
      <c r="I292">
        <v>35885</v>
      </c>
    </row>
    <row r="293" spans="1:9" x14ac:dyDescent="0.25">
      <c r="A293">
        <v>292</v>
      </c>
      <c r="B293" s="38">
        <v>88</v>
      </c>
      <c r="C293" t="s">
        <v>74</v>
      </c>
      <c r="D293" s="39">
        <v>59.842030235331684</v>
      </c>
      <c r="E293">
        <v>9</v>
      </c>
      <c r="F293" s="40">
        <v>2</v>
      </c>
      <c r="G293" s="40">
        <v>4</v>
      </c>
      <c r="H293">
        <v>0</v>
      </c>
      <c r="I293">
        <v>497</v>
      </c>
    </row>
    <row r="294" spans="1:9" x14ac:dyDescent="0.25">
      <c r="A294">
        <v>293</v>
      </c>
      <c r="B294" s="38">
        <v>844</v>
      </c>
      <c r="C294" t="s">
        <v>323</v>
      </c>
      <c r="D294" s="39">
        <v>53.753497617483418</v>
      </c>
      <c r="E294">
        <v>10</v>
      </c>
      <c r="F294" s="40">
        <v>54</v>
      </c>
      <c r="G294" s="40">
        <v>93</v>
      </c>
      <c r="H294">
        <v>0</v>
      </c>
      <c r="I294">
        <v>9557</v>
      </c>
    </row>
    <row r="295" spans="1:9" x14ac:dyDescent="0.25">
      <c r="A295">
        <v>294</v>
      </c>
      <c r="B295" s="38">
        <v>962</v>
      </c>
      <c r="C295" t="s">
        <v>358</v>
      </c>
      <c r="D295" s="39">
        <v>53.753497617483418</v>
      </c>
      <c r="E295">
        <v>10</v>
      </c>
      <c r="F295" s="40">
        <v>32</v>
      </c>
      <c r="G295" s="40">
        <v>53</v>
      </c>
      <c r="H295">
        <v>0</v>
      </c>
      <c r="I295">
        <v>5619</v>
      </c>
    </row>
    <row r="296" spans="1:9" x14ac:dyDescent="0.25">
      <c r="A296">
        <v>295</v>
      </c>
      <c r="B296" s="38">
        <v>608</v>
      </c>
      <c r="C296" t="s">
        <v>256</v>
      </c>
      <c r="D296" s="39">
        <v>59.842030235331684</v>
      </c>
      <c r="E296">
        <v>9</v>
      </c>
      <c r="F296" s="40">
        <v>26</v>
      </c>
      <c r="G296" s="40">
        <v>48</v>
      </c>
      <c r="H296">
        <v>0</v>
      </c>
      <c r="I296">
        <v>5198</v>
      </c>
    </row>
    <row r="297" spans="1:9" x14ac:dyDescent="0.25">
      <c r="A297">
        <v>296</v>
      </c>
      <c r="B297" s="38">
        <v>1676</v>
      </c>
      <c r="C297" t="s">
        <v>387</v>
      </c>
      <c r="D297" s="39">
        <v>59.842030235331684</v>
      </c>
      <c r="E297">
        <v>9</v>
      </c>
      <c r="F297" s="40">
        <v>112</v>
      </c>
      <c r="G297" s="40">
        <v>215</v>
      </c>
      <c r="H297">
        <v>0</v>
      </c>
      <c r="I297">
        <v>15177</v>
      </c>
    </row>
    <row r="298" spans="1:9" x14ac:dyDescent="0.25">
      <c r="A298">
        <v>297</v>
      </c>
      <c r="B298" s="38">
        <v>518</v>
      </c>
      <c r="C298" t="s">
        <v>229</v>
      </c>
      <c r="D298" s="39">
        <v>98.456679088896351</v>
      </c>
      <c r="E298">
        <v>4</v>
      </c>
      <c r="F298" s="40">
        <v>1127</v>
      </c>
      <c r="G298" s="40">
        <v>2761</v>
      </c>
      <c r="H298">
        <v>1</v>
      </c>
      <c r="I298">
        <v>250149</v>
      </c>
    </row>
    <row r="299" spans="1:9" x14ac:dyDescent="0.25">
      <c r="A299">
        <v>298</v>
      </c>
      <c r="B299" s="38">
        <v>796</v>
      </c>
      <c r="C299" t="s">
        <v>312</v>
      </c>
      <c r="D299" s="39">
        <v>74.133012026560209</v>
      </c>
      <c r="E299">
        <v>7</v>
      </c>
      <c r="F299" s="40">
        <v>303</v>
      </c>
      <c r="G299" s="40">
        <v>610</v>
      </c>
      <c r="H299">
        <v>1</v>
      </c>
      <c r="I299">
        <v>66792</v>
      </c>
    </row>
    <row r="300" spans="1:9" x14ac:dyDescent="0.25">
      <c r="A300">
        <v>299</v>
      </c>
      <c r="B300" s="38">
        <v>965</v>
      </c>
      <c r="C300" t="s">
        <v>359</v>
      </c>
      <c r="D300" s="39">
        <v>53.753497617483418</v>
      </c>
      <c r="E300">
        <v>10</v>
      </c>
      <c r="F300" s="40">
        <v>27</v>
      </c>
      <c r="G300" s="40">
        <v>46</v>
      </c>
      <c r="H300">
        <v>0</v>
      </c>
      <c r="I300">
        <v>4839</v>
      </c>
    </row>
    <row r="301" spans="1:9" x14ac:dyDescent="0.25">
      <c r="A301">
        <v>300</v>
      </c>
      <c r="B301" s="38">
        <v>1702</v>
      </c>
      <c r="C301" t="s">
        <v>398</v>
      </c>
      <c r="D301" s="39">
        <v>53.753497617483418</v>
      </c>
      <c r="E301">
        <v>10</v>
      </c>
      <c r="F301" s="40">
        <v>26</v>
      </c>
      <c r="G301" s="40">
        <v>44</v>
      </c>
      <c r="H301">
        <v>0</v>
      </c>
      <c r="I301">
        <v>4498</v>
      </c>
    </row>
    <row r="302" spans="1:9" x14ac:dyDescent="0.25">
      <c r="A302">
        <v>301</v>
      </c>
      <c r="B302" s="38">
        <v>845</v>
      </c>
      <c r="C302" t="s">
        <v>324</v>
      </c>
      <c r="D302" s="39">
        <v>53.753497617483418</v>
      </c>
      <c r="E302">
        <v>10</v>
      </c>
      <c r="F302" s="40">
        <v>64</v>
      </c>
      <c r="G302" s="40">
        <v>110</v>
      </c>
      <c r="H302">
        <v>0</v>
      </c>
      <c r="I302">
        <v>11177</v>
      </c>
    </row>
    <row r="303" spans="1:9" x14ac:dyDescent="0.25">
      <c r="A303">
        <v>302</v>
      </c>
      <c r="B303" s="38">
        <v>846</v>
      </c>
      <c r="C303" t="s">
        <v>325</v>
      </c>
      <c r="D303" s="39">
        <v>53.753497617483418</v>
      </c>
      <c r="E303">
        <v>10</v>
      </c>
      <c r="F303" s="40">
        <v>41</v>
      </c>
      <c r="G303" s="40">
        <v>71</v>
      </c>
      <c r="H303">
        <v>0</v>
      </c>
      <c r="I303">
        <v>7310</v>
      </c>
    </row>
    <row r="304" spans="1:9" x14ac:dyDescent="0.25">
      <c r="A304">
        <v>303</v>
      </c>
      <c r="B304" s="38">
        <v>1883</v>
      </c>
      <c r="C304" t="s">
        <v>425</v>
      </c>
      <c r="D304" s="39">
        <v>74.133012026560209</v>
      </c>
      <c r="E304">
        <v>7</v>
      </c>
      <c r="F304" s="40">
        <v>226</v>
      </c>
      <c r="G304" s="40">
        <v>405</v>
      </c>
      <c r="H304">
        <v>1</v>
      </c>
      <c r="I304">
        <v>44155</v>
      </c>
    </row>
    <row r="305" spans="1:9" x14ac:dyDescent="0.25">
      <c r="A305">
        <v>304</v>
      </c>
      <c r="B305" s="38">
        <v>610</v>
      </c>
      <c r="C305" t="s">
        <v>257</v>
      </c>
      <c r="D305" s="39">
        <v>59.842030235331684</v>
      </c>
      <c r="E305">
        <v>9</v>
      </c>
      <c r="F305" s="40">
        <v>49</v>
      </c>
      <c r="G305" s="40">
        <v>95</v>
      </c>
      <c r="H305">
        <v>0</v>
      </c>
      <c r="I305">
        <v>10048</v>
      </c>
    </row>
    <row r="306" spans="1:9" x14ac:dyDescent="0.25">
      <c r="A306">
        <v>305</v>
      </c>
      <c r="B306" s="38">
        <v>40</v>
      </c>
      <c r="C306" t="s">
        <v>56</v>
      </c>
      <c r="D306" s="39">
        <v>59.842030235331684</v>
      </c>
      <c r="E306">
        <v>9</v>
      </c>
      <c r="F306" s="40">
        <v>35</v>
      </c>
      <c r="G306" s="40">
        <v>60</v>
      </c>
      <c r="H306">
        <v>0</v>
      </c>
      <c r="I306">
        <v>6441</v>
      </c>
    </row>
    <row r="307" spans="1:9" x14ac:dyDescent="0.25">
      <c r="A307">
        <v>306</v>
      </c>
      <c r="B307" s="38">
        <v>1714</v>
      </c>
      <c r="C307" t="s">
        <v>404</v>
      </c>
      <c r="D307" s="39">
        <v>59.842030235331684</v>
      </c>
      <c r="E307">
        <v>9</v>
      </c>
      <c r="F307" s="40">
        <v>69</v>
      </c>
      <c r="G307" s="40">
        <v>158</v>
      </c>
      <c r="H307">
        <v>0</v>
      </c>
      <c r="I307">
        <v>11260</v>
      </c>
    </row>
    <row r="308" spans="1:9" x14ac:dyDescent="0.25">
      <c r="A308">
        <v>307</v>
      </c>
      <c r="B308" s="38">
        <v>90</v>
      </c>
      <c r="C308" t="s">
        <v>75</v>
      </c>
      <c r="D308" s="39">
        <v>59.842030235331684</v>
      </c>
      <c r="E308">
        <v>9</v>
      </c>
      <c r="F308" s="40">
        <v>125</v>
      </c>
      <c r="G308" s="40">
        <v>224</v>
      </c>
      <c r="H308">
        <v>0</v>
      </c>
      <c r="I308">
        <v>24509</v>
      </c>
    </row>
    <row r="309" spans="1:9" x14ac:dyDescent="0.25">
      <c r="A309">
        <v>308</v>
      </c>
      <c r="B309" s="38">
        <v>342</v>
      </c>
      <c r="C309" t="s">
        <v>164</v>
      </c>
      <c r="D309" s="39">
        <v>59.842030235331684</v>
      </c>
      <c r="E309">
        <v>9</v>
      </c>
      <c r="F309" s="40">
        <v>100</v>
      </c>
      <c r="G309" s="40">
        <v>184</v>
      </c>
      <c r="H309">
        <v>0</v>
      </c>
      <c r="I309">
        <v>19913</v>
      </c>
    </row>
    <row r="310" spans="1:9" x14ac:dyDescent="0.25">
      <c r="A310">
        <v>309</v>
      </c>
      <c r="B310" s="38">
        <v>847</v>
      </c>
      <c r="C310" t="s">
        <v>326</v>
      </c>
      <c r="D310" s="39">
        <v>53.753497617483418</v>
      </c>
      <c r="E310">
        <v>10</v>
      </c>
      <c r="F310" s="40">
        <v>45</v>
      </c>
      <c r="G310" s="40">
        <v>77</v>
      </c>
      <c r="H310">
        <v>0</v>
      </c>
      <c r="I310">
        <v>7619</v>
      </c>
    </row>
    <row r="311" spans="1:9" x14ac:dyDescent="0.25">
      <c r="A311">
        <v>310</v>
      </c>
      <c r="B311" s="38">
        <v>848</v>
      </c>
      <c r="C311" t="s">
        <v>327</v>
      </c>
      <c r="D311" s="39">
        <v>53.753497617483418</v>
      </c>
      <c r="E311">
        <v>10</v>
      </c>
      <c r="F311" s="40">
        <v>37</v>
      </c>
      <c r="G311" s="40">
        <v>63</v>
      </c>
      <c r="H311">
        <v>0</v>
      </c>
      <c r="I311">
        <v>6750</v>
      </c>
    </row>
    <row r="312" spans="1:9" x14ac:dyDescent="0.25">
      <c r="A312">
        <v>311</v>
      </c>
      <c r="B312" s="38">
        <v>612</v>
      </c>
      <c r="C312" t="s">
        <v>259</v>
      </c>
      <c r="D312" s="39">
        <v>65.210183391925824</v>
      </c>
      <c r="E312">
        <v>8</v>
      </c>
      <c r="F312" s="40">
        <v>158</v>
      </c>
      <c r="G312" s="40">
        <v>308</v>
      </c>
      <c r="H312">
        <v>0</v>
      </c>
      <c r="I312">
        <v>32454</v>
      </c>
    </row>
    <row r="313" spans="1:9" x14ac:dyDescent="0.25">
      <c r="A313">
        <v>312</v>
      </c>
      <c r="B313" s="38">
        <v>37</v>
      </c>
      <c r="C313" t="s">
        <v>55</v>
      </c>
      <c r="D313" s="39">
        <v>59.842030235331684</v>
      </c>
      <c r="E313">
        <v>9</v>
      </c>
      <c r="F313" s="40">
        <v>63</v>
      </c>
      <c r="G313" s="40">
        <v>136</v>
      </c>
      <c r="H313">
        <v>0</v>
      </c>
      <c r="I313">
        <v>14655</v>
      </c>
    </row>
    <row r="314" spans="1:9" x14ac:dyDescent="0.25">
      <c r="A314">
        <v>313</v>
      </c>
      <c r="B314" s="38">
        <v>180</v>
      </c>
      <c r="C314" t="s">
        <v>100</v>
      </c>
      <c r="D314" s="39">
        <v>53.753497617483418</v>
      </c>
      <c r="E314">
        <v>10</v>
      </c>
      <c r="F314" s="40">
        <v>32</v>
      </c>
      <c r="G314" s="40">
        <v>59</v>
      </c>
      <c r="H314">
        <v>0</v>
      </c>
      <c r="I314">
        <v>5437</v>
      </c>
    </row>
    <row r="315" spans="1:9" x14ac:dyDescent="0.25">
      <c r="A315">
        <v>314</v>
      </c>
      <c r="B315" s="38">
        <v>532</v>
      </c>
      <c r="C315" t="s">
        <v>233</v>
      </c>
      <c r="D315" s="39">
        <v>59.842030235331684</v>
      </c>
      <c r="E315">
        <v>9</v>
      </c>
      <c r="F315" s="40">
        <v>47</v>
      </c>
      <c r="G315" s="40">
        <v>85</v>
      </c>
      <c r="H315">
        <v>0</v>
      </c>
      <c r="I315">
        <v>8852</v>
      </c>
    </row>
    <row r="316" spans="1:9" x14ac:dyDescent="0.25">
      <c r="A316">
        <v>315</v>
      </c>
      <c r="B316" s="38">
        <v>851</v>
      </c>
      <c r="C316" t="s">
        <v>328</v>
      </c>
      <c r="D316" s="39">
        <v>59.842030235331684</v>
      </c>
      <c r="E316">
        <v>9</v>
      </c>
      <c r="F316" s="40">
        <v>51</v>
      </c>
      <c r="G316" s="40">
        <v>95</v>
      </c>
      <c r="H316">
        <v>0</v>
      </c>
      <c r="I316">
        <v>10012</v>
      </c>
    </row>
    <row r="317" spans="1:9" x14ac:dyDescent="0.25">
      <c r="A317">
        <v>316</v>
      </c>
      <c r="B317" s="38">
        <v>1708</v>
      </c>
      <c r="C317" t="s">
        <v>401</v>
      </c>
      <c r="D317" s="39">
        <v>53.753497617483418</v>
      </c>
      <c r="E317">
        <v>10</v>
      </c>
      <c r="F317" s="40">
        <v>94</v>
      </c>
      <c r="G317" s="40">
        <v>173</v>
      </c>
      <c r="H317">
        <v>0</v>
      </c>
      <c r="I317">
        <v>18689</v>
      </c>
    </row>
    <row r="318" spans="1:9" x14ac:dyDescent="0.25">
      <c r="A318">
        <v>317</v>
      </c>
      <c r="B318" s="38">
        <v>971</v>
      </c>
      <c r="C318" t="s">
        <v>360</v>
      </c>
      <c r="D318" s="39">
        <v>53.753497617483418</v>
      </c>
      <c r="E318">
        <v>10</v>
      </c>
      <c r="F318" s="40">
        <v>63</v>
      </c>
      <c r="G318" s="40">
        <v>107</v>
      </c>
      <c r="H318">
        <v>0</v>
      </c>
      <c r="I318">
        <v>11256</v>
      </c>
    </row>
    <row r="319" spans="1:9" x14ac:dyDescent="0.25">
      <c r="A319">
        <v>318</v>
      </c>
      <c r="B319" s="38">
        <v>1904</v>
      </c>
      <c r="C319" t="s">
        <v>435</v>
      </c>
      <c r="D319" s="39">
        <v>59.842030235331684</v>
      </c>
      <c r="E319">
        <v>9</v>
      </c>
      <c r="F319" s="40">
        <v>139</v>
      </c>
      <c r="G319" s="40">
        <v>257</v>
      </c>
      <c r="H319">
        <v>0</v>
      </c>
      <c r="I319">
        <v>27019</v>
      </c>
    </row>
    <row r="320" spans="1:9" x14ac:dyDescent="0.25">
      <c r="A320">
        <v>319</v>
      </c>
      <c r="B320" s="38">
        <v>617</v>
      </c>
      <c r="C320" t="s">
        <v>262</v>
      </c>
      <c r="D320" s="39">
        <v>59.842030235331684</v>
      </c>
      <c r="E320">
        <v>9</v>
      </c>
      <c r="F320" s="40">
        <v>19</v>
      </c>
      <c r="G320" s="40">
        <v>36</v>
      </c>
      <c r="H320">
        <v>0</v>
      </c>
      <c r="I320">
        <v>3762</v>
      </c>
    </row>
    <row r="321" spans="1:9" x14ac:dyDescent="0.25">
      <c r="A321">
        <v>320</v>
      </c>
      <c r="B321" s="38">
        <v>1900</v>
      </c>
      <c r="C321" t="s">
        <v>432</v>
      </c>
      <c r="D321" s="39">
        <v>59.842030235331684</v>
      </c>
      <c r="E321">
        <v>9</v>
      </c>
      <c r="F321" s="40">
        <v>184</v>
      </c>
      <c r="G321" s="40">
        <v>332</v>
      </c>
      <c r="H321">
        <v>0</v>
      </c>
      <c r="I321">
        <v>35643</v>
      </c>
    </row>
    <row r="322" spans="1:9" x14ac:dyDescent="0.25">
      <c r="A322">
        <v>321</v>
      </c>
      <c r="B322" s="38">
        <v>9</v>
      </c>
      <c r="C322" t="s">
        <v>45</v>
      </c>
      <c r="D322" s="39">
        <v>59.842030235331684</v>
      </c>
      <c r="E322">
        <v>9</v>
      </c>
      <c r="F322" s="40">
        <v>16</v>
      </c>
      <c r="G322" s="40">
        <v>28</v>
      </c>
      <c r="H322">
        <v>0</v>
      </c>
      <c r="I322">
        <v>2950</v>
      </c>
    </row>
    <row r="323" spans="1:9" x14ac:dyDescent="0.25">
      <c r="A323">
        <v>322</v>
      </c>
      <c r="B323" s="38">
        <v>715</v>
      </c>
      <c r="C323" t="s">
        <v>284</v>
      </c>
      <c r="D323" s="39">
        <v>59.842030235331684</v>
      </c>
      <c r="E323">
        <v>9</v>
      </c>
      <c r="F323" s="40">
        <v>154</v>
      </c>
      <c r="G323" s="40">
        <v>351</v>
      </c>
      <c r="H323">
        <v>0</v>
      </c>
      <c r="I323">
        <v>24993</v>
      </c>
    </row>
    <row r="324" spans="1:9" x14ac:dyDescent="0.25">
      <c r="A324">
        <v>323</v>
      </c>
      <c r="B324" s="38">
        <v>93</v>
      </c>
      <c r="C324" t="s">
        <v>76</v>
      </c>
      <c r="D324" s="39">
        <v>59.842030235331684</v>
      </c>
      <c r="E324">
        <v>9</v>
      </c>
      <c r="F324" s="40">
        <v>10</v>
      </c>
      <c r="G324" s="40">
        <v>19</v>
      </c>
      <c r="H324">
        <v>0</v>
      </c>
      <c r="I324">
        <v>2198</v>
      </c>
    </row>
    <row r="325" spans="1:9" x14ac:dyDescent="0.25">
      <c r="A325">
        <v>324</v>
      </c>
      <c r="B325" s="38">
        <v>448</v>
      </c>
      <c r="C325" t="s">
        <v>209</v>
      </c>
      <c r="D325" s="39">
        <v>59.842030235331684</v>
      </c>
      <c r="E325">
        <v>9</v>
      </c>
      <c r="F325" s="40">
        <v>31</v>
      </c>
      <c r="G325" s="40">
        <v>56</v>
      </c>
      <c r="H325">
        <v>0</v>
      </c>
      <c r="I325">
        <v>6143</v>
      </c>
    </row>
    <row r="326" spans="1:9" x14ac:dyDescent="0.25">
      <c r="A326">
        <v>325</v>
      </c>
      <c r="B326" s="38">
        <v>1525</v>
      </c>
      <c r="C326" t="s">
        <v>370</v>
      </c>
      <c r="D326" s="39">
        <v>59.842030235331684</v>
      </c>
      <c r="E326">
        <v>9</v>
      </c>
      <c r="F326" s="40">
        <v>79</v>
      </c>
      <c r="G326" s="40">
        <v>139</v>
      </c>
      <c r="H326">
        <v>0</v>
      </c>
      <c r="I326">
        <v>14570</v>
      </c>
    </row>
    <row r="327" spans="1:9" x14ac:dyDescent="0.25">
      <c r="A327">
        <v>326</v>
      </c>
      <c r="B327" s="38">
        <v>716</v>
      </c>
      <c r="C327" t="s">
        <v>285</v>
      </c>
      <c r="D327" s="39">
        <v>59.842030235331684</v>
      </c>
      <c r="E327">
        <v>9</v>
      </c>
      <c r="F327" s="40">
        <v>79</v>
      </c>
      <c r="G327" s="40">
        <v>152</v>
      </c>
      <c r="H327">
        <v>0</v>
      </c>
      <c r="I327">
        <v>10134</v>
      </c>
    </row>
    <row r="328" spans="1:9" x14ac:dyDescent="0.25">
      <c r="A328">
        <v>327</v>
      </c>
      <c r="B328" s="38">
        <v>281</v>
      </c>
      <c r="C328" t="s">
        <v>139</v>
      </c>
      <c r="D328" s="39">
        <v>53.753497617483418</v>
      </c>
      <c r="E328">
        <v>10</v>
      </c>
      <c r="F328" s="40">
        <v>91</v>
      </c>
      <c r="G328" s="40">
        <v>169</v>
      </c>
      <c r="H328">
        <v>0</v>
      </c>
      <c r="I328">
        <v>17746</v>
      </c>
    </row>
    <row r="329" spans="1:9" x14ac:dyDescent="0.25">
      <c r="A329">
        <v>328</v>
      </c>
      <c r="B329" s="38">
        <v>855</v>
      </c>
      <c r="C329" t="s">
        <v>330</v>
      </c>
      <c r="D329" s="39">
        <v>74.133012026560209</v>
      </c>
      <c r="E329">
        <v>7</v>
      </c>
      <c r="F329" s="40">
        <v>460</v>
      </c>
      <c r="G329" s="40">
        <v>925</v>
      </c>
      <c r="H329">
        <v>1</v>
      </c>
      <c r="I329">
        <v>101313</v>
      </c>
    </row>
    <row r="330" spans="1:9" x14ac:dyDescent="0.25">
      <c r="A330">
        <v>329</v>
      </c>
      <c r="B330" s="38">
        <v>183</v>
      </c>
      <c r="C330" t="s">
        <v>101</v>
      </c>
      <c r="D330" s="39">
        <v>53.753497617483418</v>
      </c>
      <c r="E330">
        <v>10</v>
      </c>
      <c r="F330" s="40">
        <v>46</v>
      </c>
      <c r="G330" s="40">
        <v>81</v>
      </c>
      <c r="H330">
        <v>0</v>
      </c>
      <c r="I330">
        <v>7774</v>
      </c>
    </row>
    <row r="331" spans="1:9" x14ac:dyDescent="0.25">
      <c r="A331">
        <v>330</v>
      </c>
      <c r="B331" s="38">
        <v>1700</v>
      </c>
      <c r="C331" t="s">
        <v>396</v>
      </c>
      <c r="D331" s="39">
        <v>53.753497617483418</v>
      </c>
      <c r="E331">
        <v>10</v>
      </c>
      <c r="F331" s="40">
        <v>73</v>
      </c>
      <c r="G331" s="40">
        <v>130</v>
      </c>
      <c r="H331">
        <v>0</v>
      </c>
      <c r="I331">
        <v>12867</v>
      </c>
    </row>
    <row r="332" spans="1:9" x14ac:dyDescent="0.25">
      <c r="A332">
        <v>331</v>
      </c>
      <c r="B332" s="38">
        <v>1730</v>
      </c>
      <c r="C332" t="s">
        <v>412</v>
      </c>
      <c r="D332" s="39">
        <v>53.753497617483418</v>
      </c>
      <c r="E332">
        <v>10</v>
      </c>
      <c r="F332" s="40">
        <v>78</v>
      </c>
      <c r="G332" s="40">
        <v>137</v>
      </c>
      <c r="H332">
        <v>0</v>
      </c>
      <c r="I332">
        <v>13730</v>
      </c>
    </row>
    <row r="333" spans="1:9" x14ac:dyDescent="0.25">
      <c r="A333">
        <v>332</v>
      </c>
      <c r="B333" s="38">
        <v>737</v>
      </c>
      <c r="C333" t="s">
        <v>290</v>
      </c>
      <c r="D333" s="39">
        <v>59.842030235331684</v>
      </c>
      <c r="E333">
        <v>9</v>
      </c>
      <c r="F333" s="40">
        <v>66</v>
      </c>
      <c r="G333" s="40">
        <v>124</v>
      </c>
      <c r="H333">
        <v>0</v>
      </c>
      <c r="I333">
        <v>13273</v>
      </c>
    </row>
    <row r="334" spans="1:9" x14ac:dyDescent="0.25">
      <c r="A334">
        <v>333</v>
      </c>
      <c r="B334" s="38">
        <v>282</v>
      </c>
      <c r="C334" t="s">
        <v>140</v>
      </c>
      <c r="D334" s="39">
        <v>53.753497617483418</v>
      </c>
      <c r="E334">
        <v>10</v>
      </c>
      <c r="F334" s="40">
        <v>23</v>
      </c>
      <c r="G334" s="40">
        <v>39</v>
      </c>
      <c r="H334">
        <v>0</v>
      </c>
      <c r="I334">
        <v>4362</v>
      </c>
    </row>
    <row r="335" spans="1:9" x14ac:dyDescent="0.25">
      <c r="A335">
        <v>334</v>
      </c>
      <c r="B335" s="38">
        <v>856</v>
      </c>
      <c r="C335" t="s">
        <v>331</v>
      </c>
      <c r="D335" s="39">
        <v>53.753497617483418</v>
      </c>
      <c r="E335">
        <v>10</v>
      </c>
      <c r="F335" s="40">
        <v>96</v>
      </c>
      <c r="G335" s="40">
        <v>167</v>
      </c>
      <c r="H335">
        <v>0</v>
      </c>
      <c r="I335">
        <v>17440</v>
      </c>
    </row>
    <row r="336" spans="1:9" x14ac:dyDescent="0.25">
      <c r="A336">
        <v>335</v>
      </c>
      <c r="B336" s="38">
        <v>450</v>
      </c>
      <c r="C336" t="s">
        <v>210</v>
      </c>
      <c r="D336" s="39">
        <v>59.842030235331684</v>
      </c>
      <c r="E336">
        <v>9</v>
      </c>
      <c r="F336" s="40">
        <v>27</v>
      </c>
      <c r="G336" s="40">
        <v>52</v>
      </c>
      <c r="H336">
        <v>0</v>
      </c>
      <c r="I336">
        <v>5332</v>
      </c>
    </row>
    <row r="337" spans="1:9" x14ac:dyDescent="0.25">
      <c r="A337">
        <v>336</v>
      </c>
      <c r="B337" s="38">
        <v>451</v>
      </c>
      <c r="C337" t="s">
        <v>211</v>
      </c>
      <c r="D337" s="39">
        <v>59.842030235331684</v>
      </c>
      <c r="E337">
        <v>9</v>
      </c>
      <c r="F337" s="40">
        <v>60</v>
      </c>
      <c r="G337" s="40">
        <v>115</v>
      </c>
      <c r="H337">
        <v>0</v>
      </c>
      <c r="I337">
        <v>12276</v>
      </c>
    </row>
    <row r="338" spans="1:9" x14ac:dyDescent="0.25">
      <c r="A338">
        <v>337</v>
      </c>
      <c r="B338" s="38">
        <v>184</v>
      </c>
      <c r="C338" t="s">
        <v>102</v>
      </c>
      <c r="D338" s="39">
        <v>53.753497617483418</v>
      </c>
      <c r="E338">
        <v>10</v>
      </c>
      <c r="F338" s="40">
        <v>50</v>
      </c>
      <c r="G338" s="40">
        <v>98</v>
      </c>
      <c r="H338">
        <v>0</v>
      </c>
      <c r="I338">
        <v>5631</v>
      </c>
    </row>
    <row r="339" spans="1:9" x14ac:dyDescent="0.25">
      <c r="A339">
        <v>338</v>
      </c>
      <c r="B339" s="38">
        <v>344</v>
      </c>
      <c r="C339" t="s">
        <v>165</v>
      </c>
      <c r="D339" s="39">
        <v>80.602909424535412</v>
      </c>
      <c r="E339">
        <v>6</v>
      </c>
      <c r="F339" s="40">
        <v>866</v>
      </c>
      <c r="G339" s="40">
        <v>1828</v>
      </c>
      <c r="H339">
        <v>1</v>
      </c>
      <c r="I339">
        <v>167008</v>
      </c>
    </row>
    <row r="340" spans="1:9" x14ac:dyDescent="0.25">
      <c r="A340">
        <v>339</v>
      </c>
      <c r="B340" s="38">
        <v>1581</v>
      </c>
      <c r="C340" t="s">
        <v>371</v>
      </c>
      <c r="D340" s="39">
        <v>59.842030235331684</v>
      </c>
      <c r="E340">
        <v>9</v>
      </c>
      <c r="F340" s="40">
        <v>104</v>
      </c>
      <c r="G340" s="40">
        <v>193</v>
      </c>
      <c r="H340">
        <v>0</v>
      </c>
      <c r="I340">
        <v>20983</v>
      </c>
    </row>
    <row r="341" spans="1:9" x14ac:dyDescent="0.25">
      <c r="A341">
        <v>340</v>
      </c>
      <c r="B341" s="38">
        <v>981</v>
      </c>
      <c r="C341" t="s">
        <v>361</v>
      </c>
      <c r="D341" s="39">
        <v>53.753497617483418</v>
      </c>
      <c r="E341">
        <v>10</v>
      </c>
      <c r="F341" s="40">
        <v>25</v>
      </c>
      <c r="G341" s="40">
        <v>44</v>
      </c>
      <c r="H341">
        <v>0</v>
      </c>
      <c r="I341">
        <v>4894</v>
      </c>
    </row>
    <row r="342" spans="1:9" x14ac:dyDescent="0.25">
      <c r="A342">
        <v>341</v>
      </c>
      <c r="B342" s="38">
        <v>994</v>
      </c>
      <c r="C342" t="s">
        <v>366</v>
      </c>
      <c r="D342" s="39">
        <v>53.753497617483418</v>
      </c>
      <c r="E342">
        <v>10</v>
      </c>
      <c r="F342" s="40">
        <v>43</v>
      </c>
      <c r="G342" s="40">
        <v>73</v>
      </c>
      <c r="H342">
        <v>0</v>
      </c>
      <c r="I342">
        <v>7777</v>
      </c>
    </row>
    <row r="343" spans="1:9" x14ac:dyDescent="0.25">
      <c r="A343">
        <v>342</v>
      </c>
      <c r="B343" s="38">
        <v>858</v>
      </c>
      <c r="C343" t="s">
        <v>332</v>
      </c>
      <c r="D343" s="39">
        <v>53.753497617483418</v>
      </c>
      <c r="E343">
        <v>10</v>
      </c>
      <c r="F343" s="40">
        <v>75</v>
      </c>
      <c r="G343" s="40">
        <v>128</v>
      </c>
      <c r="H343">
        <v>0</v>
      </c>
      <c r="I343">
        <v>13814</v>
      </c>
    </row>
    <row r="344" spans="1:9" x14ac:dyDescent="0.25">
      <c r="A344">
        <v>343</v>
      </c>
      <c r="B344" s="38">
        <v>47</v>
      </c>
      <c r="C344" t="s">
        <v>57</v>
      </c>
      <c r="D344" s="39">
        <v>59.842030235331684</v>
      </c>
      <c r="E344">
        <v>9</v>
      </c>
      <c r="F344" s="40">
        <v>53</v>
      </c>
      <c r="G344" s="40">
        <v>113</v>
      </c>
      <c r="H344">
        <v>0</v>
      </c>
      <c r="I344">
        <v>12371</v>
      </c>
    </row>
    <row r="345" spans="1:9" x14ac:dyDescent="0.25">
      <c r="A345">
        <v>344</v>
      </c>
      <c r="B345" s="38">
        <v>345</v>
      </c>
      <c r="C345" t="s">
        <v>166</v>
      </c>
      <c r="D345" s="39">
        <v>59.842030235331684</v>
      </c>
      <c r="E345">
        <v>9</v>
      </c>
      <c r="F345" s="40">
        <v>134</v>
      </c>
      <c r="G345" s="40">
        <v>247</v>
      </c>
      <c r="H345">
        <v>0</v>
      </c>
      <c r="I345">
        <v>25852</v>
      </c>
    </row>
    <row r="346" spans="1:9" x14ac:dyDescent="0.25">
      <c r="A346">
        <v>345</v>
      </c>
      <c r="B346" s="38">
        <v>717</v>
      </c>
      <c r="C346" t="s">
        <v>286</v>
      </c>
      <c r="D346" s="39">
        <v>59.842030235331684</v>
      </c>
      <c r="E346">
        <v>9</v>
      </c>
      <c r="F346" s="40">
        <v>69</v>
      </c>
      <c r="G346" s="40">
        <v>133</v>
      </c>
      <c r="H346">
        <v>0</v>
      </c>
      <c r="I346">
        <v>9266</v>
      </c>
    </row>
    <row r="347" spans="1:9" x14ac:dyDescent="0.25">
      <c r="A347">
        <v>346</v>
      </c>
      <c r="B347" s="38">
        <v>860</v>
      </c>
      <c r="C347" t="s">
        <v>333</v>
      </c>
      <c r="D347" s="39">
        <v>53.753497617483418</v>
      </c>
      <c r="E347">
        <v>10</v>
      </c>
      <c r="F347" s="40">
        <v>86</v>
      </c>
      <c r="G347" s="40">
        <v>149</v>
      </c>
      <c r="H347">
        <v>0</v>
      </c>
      <c r="I347">
        <v>15180</v>
      </c>
    </row>
    <row r="348" spans="1:9" x14ac:dyDescent="0.25">
      <c r="A348">
        <v>347</v>
      </c>
      <c r="B348" s="38">
        <v>861</v>
      </c>
      <c r="C348" t="s">
        <v>334</v>
      </c>
      <c r="D348" s="39">
        <v>53.753497617483418</v>
      </c>
      <c r="E348">
        <v>10</v>
      </c>
      <c r="F348" s="40">
        <v>105</v>
      </c>
      <c r="G348" s="40">
        <v>178</v>
      </c>
      <c r="H348">
        <v>0</v>
      </c>
      <c r="I348">
        <v>19057</v>
      </c>
    </row>
    <row r="349" spans="1:9" x14ac:dyDescent="0.25">
      <c r="A349">
        <v>348</v>
      </c>
      <c r="B349" s="38">
        <v>453</v>
      </c>
      <c r="C349" t="s">
        <v>212</v>
      </c>
      <c r="D349" s="39">
        <v>59.842030235331684</v>
      </c>
      <c r="E349">
        <v>9</v>
      </c>
      <c r="F349" s="40">
        <v>144</v>
      </c>
      <c r="G349" s="40">
        <v>279</v>
      </c>
      <c r="H349">
        <v>0</v>
      </c>
      <c r="I349">
        <v>29931</v>
      </c>
    </row>
    <row r="350" spans="1:9" x14ac:dyDescent="0.25">
      <c r="A350">
        <v>349</v>
      </c>
      <c r="B350" s="38">
        <v>983</v>
      </c>
      <c r="C350" t="s">
        <v>362</v>
      </c>
      <c r="D350" s="39">
        <v>74.133012026560209</v>
      </c>
      <c r="E350">
        <v>7</v>
      </c>
      <c r="F350" s="40">
        <v>227</v>
      </c>
      <c r="G350" s="40">
        <v>430</v>
      </c>
      <c r="H350">
        <v>1</v>
      </c>
      <c r="I350">
        <v>46012</v>
      </c>
    </row>
    <row r="351" spans="1:9" x14ac:dyDescent="0.25">
      <c r="A351">
        <v>350</v>
      </c>
      <c r="B351" s="38">
        <v>984</v>
      </c>
      <c r="C351" t="s">
        <v>363</v>
      </c>
      <c r="D351" s="39">
        <v>53.753497617483418</v>
      </c>
      <c r="E351">
        <v>10</v>
      </c>
      <c r="F351" s="40">
        <v>105</v>
      </c>
      <c r="G351" s="40">
        <v>173</v>
      </c>
      <c r="H351">
        <v>0</v>
      </c>
      <c r="I351">
        <v>18007</v>
      </c>
    </row>
    <row r="352" spans="1:9" x14ac:dyDescent="0.25">
      <c r="A352">
        <v>351</v>
      </c>
      <c r="B352" s="38">
        <v>620</v>
      </c>
      <c r="C352" t="s">
        <v>263</v>
      </c>
      <c r="D352" s="39">
        <v>59.842030235331684</v>
      </c>
      <c r="E352">
        <v>9</v>
      </c>
      <c r="F352" s="40">
        <v>43</v>
      </c>
      <c r="G352" s="40">
        <v>78</v>
      </c>
      <c r="H352">
        <v>0</v>
      </c>
      <c r="I352">
        <v>8163</v>
      </c>
    </row>
    <row r="353" spans="1:9" x14ac:dyDescent="0.25">
      <c r="A353">
        <v>352</v>
      </c>
      <c r="B353" s="38">
        <v>622</v>
      </c>
      <c r="C353" t="s">
        <v>264</v>
      </c>
      <c r="D353" s="39">
        <v>65.210183391925824</v>
      </c>
      <c r="E353">
        <v>8</v>
      </c>
      <c r="F353" s="40">
        <v>156</v>
      </c>
      <c r="G353" s="40">
        <v>307</v>
      </c>
      <c r="H353">
        <v>0</v>
      </c>
      <c r="I353">
        <v>33501</v>
      </c>
    </row>
    <row r="354" spans="1:9" x14ac:dyDescent="0.25">
      <c r="A354">
        <v>353</v>
      </c>
      <c r="B354" s="38">
        <v>48</v>
      </c>
      <c r="C354" t="s">
        <v>58</v>
      </c>
      <c r="D354" s="39">
        <v>59.842030235331684</v>
      </c>
      <c r="E354">
        <v>9</v>
      </c>
      <c r="F354" s="40">
        <v>31</v>
      </c>
      <c r="G354" s="40">
        <v>67</v>
      </c>
      <c r="H354">
        <v>0</v>
      </c>
      <c r="I354">
        <v>7211</v>
      </c>
    </row>
    <row r="355" spans="1:9" x14ac:dyDescent="0.25">
      <c r="A355">
        <v>354</v>
      </c>
      <c r="B355" s="38">
        <v>96</v>
      </c>
      <c r="C355" t="s">
        <v>77</v>
      </c>
      <c r="D355" s="39">
        <v>59.842030235331684</v>
      </c>
      <c r="E355">
        <v>9</v>
      </c>
      <c r="F355" s="40">
        <v>3</v>
      </c>
      <c r="G355" s="40">
        <v>5</v>
      </c>
      <c r="H355">
        <v>0</v>
      </c>
      <c r="I355">
        <v>577</v>
      </c>
    </row>
    <row r="356" spans="1:9" x14ac:dyDescent="0.25">
      <c r="A356">
        <v>355</v>
      </c>
      <c r="B356" s="38">
        <v>718</v>
      </c>
      <c r="C356" t="s">
        <v>287</v>
      </c>
      <c r="D356" s="39">
        <v>59.842030235331684</v>
      </c>
      <c r="E356">
        <v>9</v>
      </c>
      <c r="F356" s="40">
        <v>155</v>
      </c>
      <c r="G356" s="40">
        <v>305</v>
      </c>
      <c r="H356">
        <v>0</v>
      </c>
      <c r="I356">
        <v>21874</v>
      </c>
    </row>
    <row r="357" spans="1:9" x14ac:dyDescent="0.25">
      <c r="A357">
        <v>356</v>
      </c>
      <c r="B357" s="38">
        <v>623</v>
      </c>
      <c r="C357" t="s">
        <v>265</v>
      </c>
      <c r="D357" s="39">
        <v>59.842030235331684</v>
      </c>
      <c r="E357">
        <v>9</v>
      </c>
      <c r="F357" s="40">
        <v>21</v>
      </c>
      <c r="G357" s="40">
        <v>38</v>
      </c>
      <c r="H357">
        <v>0</v>
      </c>
      <c r="I357">
        <v>3893</v>
      </c>
    </row>
    <row r="358" spans="1:9" x14ac:dyDescent="0.25">
      <c r="A358">
        <v>357</v>
      </c>
      <c r="B358" s="38">
        <v>986</v>
      </c>
      <c r="C358" t="s">
        <v>364</v>
      </c>
      <c r="D358" s="39">
        <v>53.753497617483418</v>
      </c>
      <c r="E358">
        <v>10</v>
      </c>
      <c r="F358" s="40">
        <v>31</v>
      </c>
      <c r="G358" s="40">
        <v>52</v>
      </c>
      <c r="H358">
        <v>0</v>
      </c>
      <c r="I358">
        <v>5509</v>
      </c>
    </row>
    <row r="359" spans="1:9" x14ac:dyDescent="0.25">
      <c r="A359">
        <v>358</v>
      </c>
      <c r="B359" s="38">
        <v>626</v>
      </c>
      <c r="C359" t="s">
        <v>266</v>
      </c>
      <c r="D359" s="39">
        <v>59.842030235331684</v>
      </c>
      <c r="E359">
        <v>9</v>
      </c>
      <c r="F359" s="40">
        <v>56</v>
      </c>
      <c r="G359" s="40">
        <v>99</v>
      </c>
      <c r="H359">
        <v>0</v>
      </c>
      <c r="I359">
        <v>10705</v>
      </c>
    </row>
    <row r="360" spans="1:9" x14ac:dyDescent="0.25">
      <c r="A360">
        <v>359</v>
      </c>
      <c r="B360" s="38">
        <v>285</v>
      </c>
      <c r="C360" t="s">
        <v>141</v>
      </c>
      <c r="D360" s="39">
        <v>65.210183391925824</v>
      </c>
      <c r="E360">
        <v>8</v>
      </c>
      <c r="F360" s="40">
        <v>50</v>
      </c>
      <c r="G360" s="40">
        <v>93</v>
      </c>
      <c r="H360">
        <v>0</v>
      </c>
      <c r="I360">
        <v>9495</v>
      </c>
    </row>
    <row r="361" spans="1:9" x14ac:dyDescent="0.25">
      <c r="A361">
        <v>360</v>
      </c>
      <c r="B361" s="38">
        <v>865</v>
      </c>
      <c r="C361" t="s">
        <v>335</v>
      </c>
      <c r="D361" s="39">
        <v>53.753497617483418</v>
      </c>
      <c r="E361">
        <v>10</v>
      </c>
      <c r="F361" s="40">
        <v>59</v>
      </c>
      <c r="G361" s="40">
        <v>102</v>
      </c>
      <c r="H361">
        <v>0</v>
      </c>
      <c r="I361">
        <v>10826</v>
      </c>
    </row>
    <row r="362" spans="1:9" x14ac:dyDescent="0.25">
      <c r="A362">
        <v>361</v>
      </c>
      <c r="B362" s="38">
        <v>866</v>
      </c>
      <c r="C362" t="s">
        <v>336</v>
      </c>
      <c r="D362" s="39">
        <v>53.753497617483418</v>
      </c>
      <c r="E362">
        <v>10</v>
      </c>
      <c r="F362" s="40">
        <v>40</v>
      </c>
      <c r="G362" s="40">
        <v>67</v>
      </c>
      <c r="H362">
        <v>0</v>
      </c>
      <c r="I362">
        <v>7115</v>
      </c>
    </row>
    <row r="363" spans="1:9" x14ac:dyDescent="0.25">
      <c r="A363">
        <v>362</v>
      </c>
      <c r="B363" s="38">
        <v>867</v>
      </c>
      <c r="C363" t="s">
        <v>337</v>
      </c>
      <c r="D363" s="39">
        <v>53.753497617483418</v>
      </c>
      <c r="E363">
        <v>10</v>
      </c>
      <c r="F363" s="40">
        <v>108</v>
      </c>
      <c r="G363" s="40">
        <v>192</v>
      </c>
      <c r="H363">
        <v>0</v>
      </c>
      <c r="I363">
        <v>20229</v>
      </c>
    </row>
    <row r="364" spans="1:9" x14ac:dyDescent="0.25">
      <c r="A364">
        <v>363</v>
      </c>
      <c r="B364" s="38">
        <v>627</v>
      </c>
      <c r="C364" t="s">
        <v>267</v>
      </c>
      <c r="D364" s="39">
        <v>59.842030235331684</v>
      </c>
      <c r="E364">
        <v>9</v>
      </c>
      <c r="F364" s="40">
        <v>56</v>
      </c>
      <c r="G364" s="40">
        <v>102</v>
      </c>
      <c r="H364">
        <v>0</v>
      </c>
      <c r="I364">
        <v>10487</v>
      </c>
    </row>
    <row r="365" spans="1:9" x14ac:dyDescent="0.25">
      <c r="A365">
        <v>364</v>
      </c>
      <c r="B365" s="38">
        <v>289</v>
      </c>
      <c r="C365" t="s">
        <v>142</v>
      </c>
      <c r="D365" s="39">
        <v>65.210183391925824</v>
      </c>
      <c r="E365">
        <v>8</v>
      </c>
      <c r="F365" s="40">
        <v>91</v>
      </c>
      <c r="G365" s="40">
        <v>180</v>
      </c>
      <c r="H365">
        <v>0</v>
      </c>
      <c r="I365">
        <v>21129</v>
      </c>
    </row>
    <row r="366" spans="1:9" x14ac:dyDescent="0.25">
      <c r="A366">
        <v>365</v>
      </c>
      <c r="B366" s="38">
        <v>629</v>
      </c>
      <c r="C366" t="s">
        <v>268</v>
      </c>
      <c r="D366" s="39">
        <v>65.210183391925824</v>
      </c>
      <c r="E366">
        <v>8</v>
      </c>
      <c r="F366" s="40">
        <v>54</v>
      </c>
      <c r="G366" s="40">
        <v>104</v>
      </c>
      <c r="H366">
        <v>0</v>
      </c>
      <c r="I366">
        <v>11399</v>
      </c>
    </row>
    <row r="367" spans="1:9" x14ac:dyDescent="0.25">
      <c r="A367">
        <v>366</v>
      </c>
      <c r="B367" s="38">
        <v>852</v>
      </c>
      <c r="C367" t="s">
        <v>329</v>
      </c>
      <c r="D367" s="39">
        <v>59.842030235331684</v>
      </c>
      <c r="E367">
        <v>9</v>
      </c>
      <c r="F367" s="40">
        <v>37</v>
      </c>
      <c r="G367" s="40">
        <v>70</v>
      </c>
      <c r="H367">
        <v>0</v>
      </c>
      <c r="I367">
        <v>7302</v>
      </c>
    </row>
    <row r="368" spans="1:9" x14ac:dyDescent="0.25">
      <c r="A368">
        <v>367</v>
      </c>
      <c r="B368" s="38">
        <v>988</v>
      </c>
      <c r="C368" t="s">
        <v>365</v>
      </c>
      <c r="D368" s="39">
        <v>53.753497617483418</v>
      </c>
      <c r="E368">
        <v>10</v>
      </c>
      <c r="F368" s="40">
        <v>110</v>
      </c>
      <c r="G368" s="40">
        <v>203</v>
      </c>
      <c r="H368">
        <v>0</v>
      </c>
      <c r="I368">
        <v>21368</v>
      </c>
    </row>
    <row r="369" spans="1:9" x14ac:dyDescent="0.25">
      <c r="A369">
        <v>368</v>
      </c>
      <c r="B369" s="38">
        <v>457</v>
      </c>
      <c r="C369" t="s">
        <v>213</v>
      </c>
      <c r="D369" s="39">
        <v>59.842030235331684</v>
      </c>
      <c r="E369">
        <v>9</v>
      </c>
      <c r="F369" s="40">
        <v>41</v>
      </c>
      <c r="G369" s="40">
        <v>79</v>
      </c>
      <c r="H369">
        <v>0</v>
      </c>
      <c r="I369">
        <v>8533</v>
      </c>
    </row>
    <row r="370" spans="1:9" x14ac:dyDescent="0.25">
      <c r="A370">
        <v>369</v>
      </c>
      <c r="B370" s="38">
        <v>870</v>
      </c>
      <c r="C370" t="s">
        <v>338</v>
      </c>
      <c r="D370" s="39">
        <v>53.753497617483418</v>
      </c>
      <c r="E370">
        <v>10</v>
      </c>
      <c r="F370" s="40">
        <v>58</v>
      </c>
      <c r="G370" s="40">
        <v>102</v>
      </c>
      <c r="H370">
        <v>0</v>
      </c>
      <c r="I370">
        <v>10269</v>
      </c>
    </row>
    <row r="371" spans="1:9" x14ac:dyDescent="0.25">
      <c r="A371">
        <v>370</v>
      </c>
      <c r="B371" s="38">
        <v>668</v>
      </c>
      <c r="C371" t="s">
        <v>277</v>
      </c>
      <c r="D371" s="39">
        <v>53.753497617483418</v>
      </c>
      <c r="E371">
        <v>10</v>
      </c>
      <c r="F371" s="40">
        <v>40</v>
      </c>
      <c r="G371" s="40">
        <v>73</v>
      </c>
      <c r="H371">
        <v>0</v>
      </c>
      <c r="I371">
        <v>7543</v>
      </c>
    </row>
    <row r="372" spans="1:9" x14ac:dyDescent="0.25">
      <c r="A372">
        <v>371</v>
      </c>
      <c r="B372" s="38">
        <v>1701</v>
      </c>
      <c r="C372" t="s">
        <v>397</v>
      </c>
      <c r="D372" s="39">
        <v>53.753497617483418</v>
      </c>
      <c r="E372">
        <v>10</v>
      </c>
      <c r="F372" s="40">
        <v>47</v>
      </c>
      <c r="G372" s="40">
        <v>83</v>
      </c>
      <c r="H372">
        <v>0</v>
      </c>
      <c r="I372">
        <v>8272</v>
      </c>
    </row>
    <row r="373" spans="1:9" x14ac:dyDescent="0.25">
      <c r="A373">
        <v>372</v>
      </c>
      <c r="B373" s="38">
        <v>293</v>
      </c>
      <c r="C373" t="s">
        <v>143</v>
      </c>
      <c r="D373" s="39">
        <v>65.210183391925824</v>
      </c>
      <c r="E373">
        <v>8</v>
      </c>
      <c r="F373" s="40">
        <v>36</v>
      </c>
      <c r="G373" s="40">
        <v>63</v>
      </c>
      <c r="H373">
        <v>0</v>
      </c>
      <c r="I373">
        <v>6479</v>
      </c>
    </row>
    <row r="374" spans="1:9" x14ac:dyDescent="0.25">
      <c r="A374">
        <v>373</v>
      </c>
      <c r="B374" s="38">
        <v>1783</v>
      </c>
      <c r="C374" t="s">
        <v>421</v>
      </c>
      <c r="D374" s="39">
        <v>65.210183391925824</v>
      </c>
      <c r="E374">
        <v>8</v>
      </c>
      <c r="F374" s="40">
        <v>224</v>
      </c>
      <c r="G374" s="40">
        <v>415</v>
      </c>
      <c r="H374">
        <v>0</v>
      </c>
      <c r="I374">
        <v>42449</v>
      </c>
    </row>
    <row r="375" spans="1:9" x14ac:dyDescent="0.25">
      <c r="A375">
        <v>374</v>
      </c>
      <c r="B375" s="38">
        <v>98</v>
      </c>
      <c r="C375" t="s">
        <v>78</v>
      </c>
      <c r="D375" s="39">
        <v>59.842030235331684</v>
      </c>
      <c r="E375">
        <v>9</v>
      </c>
      <c r="F375" s="40">
        <v>58</v>
      </c>
      <c r="G375" s="40">
        <v>104</v>
      </c>
      <c r="H375">
        <v>0</v>
      </c>
      <c r="I375">
        <v>10980</v>
      </c>
    </row>
    <row r="376" spans="1:9" x14ac:dyDescent="0.25">
      <c r="A376">
        <v>375</v>
      </c>
      <c r="B376" s="38">
        <v>614</v>
      </c>
      <c r="C376" t="s">
        <v>261</v>
      </c>
      <c r="D376" s="39">
        <v>59.842030235331684</v>
      </c>
      <c r="E376">
        <v>9</v>
      </c>
      <c r="F376" s="40">
        <v>30</v>
      </c>
      <c r="G376" s="40">
        <v>58</v>
      </c>
      <c r="H376">
        <v>0</v>
      </c>
      <c r="I376">
        <v>6173</v>
      </c>
    </row>
    <row r="377" spans="1:9" x14ac:dyDescent="0.25">
      <c r="A377">
        <v>376</v>
      </c>
      <c r="B377" s="38">
        <v>189</v>
      </c>
      <c r="C377" t="s">
        <v>103</v>
      </c>
      <c r="D377" s="39">
        <v>53.753497617483418</v>
      </c>
      <c r="E377">
        <v>10</v>
      </c>
      <c r="F377" s="40">
        <v>52</v>
      </c>
      <c r="G377" s="40">
        <v>93</v>
      </c>
      <c r="H377">
        <v>0</v>
      </c>
      <c r="I377">
        <v>9059</v>
      </c>
    </row>
    <row r="378" spans="1:9" x14ac:dyDescent="0.25">
      <c r="A378">
        <v>377</v>
      </c>
      <c r="B378" s="38">
        <v>296</v>
      </c>
      <c r="C378" t="s">
        <v>145</v>
      </c>
      <c r="D378" s="39">
        <v>53.753497617483418</v>
      </c>
      <c r="E378">
        <v>10</v>
      </c>
      <c r="F378" s="40">
        <v>94</v>
      </c>
      <c r="G378" s="40">
        <v>164</v>
      </c>
      <c r="H378">
        <v>0</v>
      </c>
      <c r="I378">
        <v>17061</v>
      </c>
    </row>
    <row r="379" spans="1:9" x14ac:dyDescent="0.25">
      <c r="A379">
        <v>378</v>
      </c>
      <c r="B379" s="38">
        <v>1696</v>
      </c>
      <c r="C379" t="s">
        <v>394</v>
      </c>
      <c r="D379" s="39">
        <v>59.842030235331684</v>
      </c>
      <c r="E379">
        <v>9</v>
      </c>
      <c r="F379" s="40">
        <v>49</v>
      </c>
      <c r="G379" s="40">
        <v>93</v>
      </c>
      <c r="H379">
        <v>0</v>
      </c>
      <c r="I379">
        <v>9920</v>
      </c>
    </row>
    <row r="380" spans="1:9" x14ac:dyDescent="0.25">
      <c r="A380">
        <v>379</v>
      </c>
      <c r="B380" s="38">
        <v>352</v>
      </c>
      <c r="C380" t="s">
        <v>168</v>
      </c>
      <c r="D380" s="39">
        <v>59.842030235331684</v>
      </c>
      <c r="E380">
        <v>9</v>
      </c>
      <c r="F380" s="40">
        <v>50</v>
      </c>
      <c r="G380" s="40">
        <v>91</v>
      </c>
      <c r="H380">
        <v>0</v>
      </c>
      <c r="I380">
        <v>9392</v>
      </c>
    </row>
    <row r="381" spans="1:9" x14ac:dyDescent="0.25">
      <c r="A381">
        <v>380</v>
      </c>
      <c r="B381" s="38">
        <v>53</v>
      </c>
      <c r="C381" t="s">
        <v>60</v>
      </c>
      <c r="D381" s="39">
        <v>59.842030235331684</v>
      </c>
      <c r="E381">
        <v>9</v>
      </c>
      <c r="F381" s="40">
        <v>32</v>
      </c>
      <c r="G381" s="40">
        <v>54</v>
      </c>
      <c r="H381">
        <v>0</v>
      </c>
      <c r="I381">
        <v>5891</v>
      </c>
    </row>
    <row r="382" spans="1:9" x14ac:dyDescent="0.25">
      <c r="A382">
        <v>381</v>
      </c>
      <c r="B382" s="38">
        <v>294</v>
      </c>
      <c r="C382" t="s">
        <v>144</v>
      </c>
      <c r="D382" s="39">
        <v>65.210183391925824</v>
      </c>
      <c r="E382">
        <v>8</v>
      </c>
      <c r="F382" s="40">
        <v>65</v>
      </c>
      <c r="G382" s="40">
        <v>118</v>
      </c>
      <c r="H382">
        <v>0</v>
      </c>
      <c r="I382">
        <v>12608</v>
      </c>
    </row>
    <row r="383" spans="1:9" x14ac:dyDescent="0.25">
      <c r="A383">
        <v>382</v>
      </c>
      <c r="B383" s="38">
        <v>873</v>
      </c>
      <c r="C383" t="s">
        <v>339</v>
      </c>
      <c r="D383" s="39">
        <v>59.842030235331684</v>
      </c>
      <c r="E383">
        <v>9</v>
      </c>
      <c r="F383" s="40">
        <v>47</v>
      </c>
      <c r="G383" s="40">
        <v>87</v>
      </c>
      <c r="H383">
        <v>0</v>
      </c>
      <c r="I383">
        <v>9230</v>
      </c>
    </row>
    <row r="384" spans="1:9" x14ac:dyDescent="0.25">
      <c r="A384">
        <v>383</v>
      </c>
      <c r="B384" s="38">
        <v>632</v>
      </c>
      <c r="C384" t="s">
        <v>269</v>
      </c>
      <c r="D384" s="39">
        <v>59.842030235331684</v>
      </c>
      <c r="E384">
        <v>9</v>
      </c>
      <c r="F384" s="40">
        <v>107</v>
      </c>
      <c r="G384" s="40">
        <v>198</v>
      </c>
      <c r="H384">
        <v>0</v>
      </c>
      <c r="I384">
        <v>20723</v>
      </c>
    </row>
    <row r="385" spans="1:9" x14ac:dyDescent="0.25">
      <c r="A385">
        <v>384</v>
      </c>
      <c r="B385" s="38">
        <v>880</v>
      </c>
      <c r="C385" t="s">
        <v>342</v>
      </c>
      <c r="D385" s="39">
        <v>59.842030235331684</v>
      </c>
      <c r="E385">
        <v>9</v>
      </c>
      <c r="F385" s="40">
        <v>41</v>
      </c>
      <c r="G385" s="40">
        <v>65</v>
      </c>
      <c r="H385">
        <v>0</v>
      </c>
      <c r="I385">
        <v>6752</v>
      </c>
    </row>
    <row r="386" spans="1:9" x14ac:dyDescent="0.25">
      <c r="A386">
        <v>385</v>
      </c>
      <c r="B386" s="38">
        <v>351</v>
      </c>
      <c r="C386" t="s">
        <v>167</v>
      </c>
      <c r="D386" s="39">
        <v>59.842030235331684</v>
      </c>
      <c r="E386">
        <v>9</v>
      </c>
      <c r="F386" s="40">
        <v>25</v>
      </c>
      <c r="G386" s="40">
        <v>46</v>
      </c>
      <c r="H386">
        <v>0</v>
      </c>
      <c r="I386">
        <v>4764</v>
      </c>
    </row>
    <row r="387" spans="1:9" x14ac:dyDescent="0.25">
      <c r="A387">
        <v>386</v>
      </c>
      <c r="B387" s="38">
        <v>874</v>
      </c>
      <c r="C387" t="s">
        <v>340</v>
      </c>
      <c r="D387" s="39">
        <v>53.753497617483418</v>
      </c>
      <c r="E387">
        <v>10</v>
      </c>
      <c r="F387" s="40">
        <v>32</v>
      </c>
      <c r="G387" s="40">
        <v>57</v>
      </c>
      <c r="H387">
        <v>0</v>
      </c>
      <c r="I387">
        <v>5703</v>
      </c>
    </row>
    <row r="388" spans="1:9" x14ac:dyDescent="0.25">
      <c r="A388">
        <v>387</v>
      </c>
      <c r="B388" s="38">
        <v>479</v>
      </c>
      <c r="C388" t="s">
        <v>217</v>
      </c>
      <c r="D388" s="39">
        <v>84.648416645493242</v>
      </c>
      <c r="E388">
        <v>5</v>
      </c>
      <c r="F388" s="40">
        <v>322</v>
      </c>
      <c r="G388" s="40">
        <v>731</v>
      </c>
      <c r="H388">
        <v>1</v>
      </c>
      <c r="I388">
        <v>66779</v>
      </c>
    </row>
    <row r="389" spans="1:9" x14ac:dyDescent="0.25">
      <c r="A389">
        <v>388</v>
      </c>
      <c r="B389" s="38">
        <v>297</v>
      </c>
      <c r="C389" t="s">
        <v>146</v>
      </c>
      <c r="D389" s="39">
        <v>53.753497617483418</v>
      </c>
      <c r="E389">
        <v>10</v>
      </c>
      <c r="F389" s="40">
        <v>57</v>
      </c>
      <c r="G389" s="40">
        <v>104</v>
      </c>
      <c r="H389">
        <v>0</v>
      </c>
      <c r="I389">
        <v>10422</v>
      </c>
    </row>
    <row r="390" spans="1:9" x14ac:dyDescent="0.25">
      <c r="A390">
        <v>389</v>
      </c>
      <c r="B390" s="38">
        <v>473</v>
      </c>
      <c r="C390" t="s">
        <v>215</v>
      </c>
      <c r="D390" s="39">
        <v>65.210183391925824</v>
      </c>
      <c r="E390">
        <v>8</v>
      </c>
      <c r="F390" s="40">
        <v>41</v>
      </c>
      <c r="G390" s="40">
        <v>75</v>
      </c>
      <c r="H390">
        <v>0</v>
      </c>
      <c r="I390">
        <v>8301</v>
      </c>
    </row>
    <row r="391" spans="1:9" x14ac:dyDescent="0.25">
      <c r="A391">
        <v>390</v>
      </c>
      <c r="B391" s="38">
        <v>707</v>
      </c>
      <c r="C391" t="s">
        <v>283</v>
      </c>
      <c r="D391" s="39">
        <v>53.753497617483418</v>
      </c>
      <c r="E391">
        <v>10</v>
      </c>
      <c r="F391" s="40">
        <v>28</v>
      </c>
      <c r="G391" s="40">
        <v>53</v>
      </c>
      <c r="H391">
        <v>0</v>
      </c>
      <c r="I391">
        <v>5188</v>
      </c>
    </row>
    <row r="392" spans="1:9" x14ac:dyDescent="0.25">
      <c r="A392">
        <v>391</v>
      </c>
      <c r="B392" s="38">
        <v>478</v>
      </c>
      <c r="C392" t="s">
        <v>216</v>
      </c>
      <c r="D392" s="39">
        <v>59.842030235331684</v>
      </c>
      <c r="E392">
        <v>9</v>
      </c>
      <c r="F392" s="40">
        <v>13</v>
      </c>
      <c r="G392" s="40">
        <v>25</v>
      </c>
      <c r="H392">
        <v>0</v>
      </c>
      <c r="I392">
        <v>2566</v>
      </c>
    </row>
    <row r="393" spans="1:9" x14ac:dyDescent="0.25">
      <c r="A393">
        <v>392</v>
      </c>
      <c r="B393" s="38">
        <v>50</v>
      </c>
      <c r="C393" t="s">
        <v>59</v>
      </c>
      <c r="D393" s="39">
        <v>65.210183391925824</v>
      </c>
      <c r="E393">
        <v>8</v>
      </c>
      <c r="F393" s="40">
        <v>63</v>
      </c>
      <c r="G393" s="40">
        <v>123</v>
      </c>
      <c r="H393">
        <v>0</v>
      </c>
      <c r="I393">
        <v>8185</v>
      </c>
    </row>
    <row r="394" spans="1:9" x14ac:dyDescent="0.25">
      <c r="A394">
        <v>393</v>
      </c>
      <c r="B394" s="38">
        <v>355</v>
      </c>
      <c r="C394" t="s">
        <v>170</v>
      </c>
      <c r="D394" s="39">
        <v>59.842030235331684</v>
      </c>
      <c r="E394">
        <v>9</v>
      </c>
      <c r="F394" s="40">
        <v>135</v>
      </c>
      <c r="G394" s="40">
        <v>252</v>
      </c>
      <c r="H394">
        <v>0</v>
      </c>
      <c r="I394">
        <v>27913</v>
      </c>
    </row>
    <row r="395" spans="1:9" x14ac:dyDescent="0.25">
      <c r="A395">
        <v>394</v>
      </c>
      <c r="B395" s="38">
        <v>299</v>
      </c>
      <c r="C395" t="s">
        <v>147</v>
      </c>
      <c r="D395" s="39">
        <v>65.210183391925824</v>
      </c>
      <c r="E395">
        <v>8</v>
      </c>
      <c r="F395" s="40">
        <v>77</v>
      </c>
      <c r="G395" s="40">
        <v>134</v>
      </c>
      <c r="H395">
        <v>0</v>
      </c>
      <c r="I395">
        <v>14420</v>
      </c>
    </row>
    <row r="396" spans="1:9" x14ac:dyDescent="0.25">
      <c r="A396">
        <v>395</v>
      </c>
      <c r="B396" s="38">
        <v>637</v>
      </c>
      <c r="C396" t="s">
        <v>270</v>
      </c>
      <c r="D396" s="39">
        <v>65.210183391925824</v>
      </c>
      <c r="E396">
        <v>8</v>
      </c>
      <c r="F396" s="40">
        <v>268</v>
      </c>
      <c r="G396" s="40">
        <v>521</v>
      </c>
      <c r="H396">
        <v>1</v>
      </c>
      <c r="I396">
        <v>53971</v>
      </c>
    </row>
    <row r="397" spans="1:9" x14ac:dyDescent="0.25">
      <c r="A397">
        <v>396</v>
      </c>
      <c r="B397" s="38">
        <v>638</v>
      </c>
      <c r="C397" t="s">
        <v>271</v>
      </c>
      <c r="D397" s="39">
        <v>59.842030235331684</v>
      </c>
      <c r="E397">
        <v>9</v>
      </c>
      <c r="F397" s="40">
        <v>18</v>
      </c>
      <c r="G397" s="40">
        <v>32</v>
      </c>
      <c r="H397">
        <v>0</v>
      </c>
      <c r="I397">
        <v>3140</v>
      </c>
    </row>
    <row r="398" spans="1:9" x14ac:dyDescent="0.25">
      <c r="A398">
        <v>397</v>
      </c>
      <c r="B398" s="38">
        <v>56</v>
      </c>
      <c r="C398" t="s">
        <v>61</v>
      </c>
      <c r="D398" s="39">
        <v>59.842030235331684</v>
      </c>
      <c r="E398">
        <v>9</v>
      </c>
      <c r="F398" s="40">
        <v>41</v>
      </c>
      <c r="G398" s="40">
        <v>71</v>
      </c>
      <c r="H398">
        <v>0</v>
      </c>
      <c r="I398">
        <v>7548</v>
      </c>
    </row>
    <row r="399" spans="1:9" x14ac:dyDescent="0.25">
      <c r="A399">
        <v>398</v>
      </c>
      <c r="B399" s="38">
        <v>1892</v>
      </c>
      <c r="C399" t="s">
        <v>428</v>
      </c>
      <c r="D399" s="39">
        <v>59.842030235331684</v>
      </c>
      <c r="E399">
        <v>9</v>
      </c>
      <c r="F399" s="40">
        <v>83</v>
      </c>
      <c r="G399" s="40">
        <v>161</v>
      </c>
      <c r="H399">
        <v>0</v>
      </c>
      <c r="I399">
        <v>16380</v>
      </c>
    </row>
    <row r="400" spans="1:9" x14ac:dyDescent="0.25">
      <c r="A400">
        <v>399</v>
      </c>
      <c r="B400" s="38">
        <v>879</v>
      </c>
      <c r="C400" t="s">
        <v>341</v>
      </c>
      <c r="D400" s="39">
        <v>59.842030235331684</v>
      </c>
      <c r="E400">
        <v>9</v>
      </c>
      <c r="F400" s="40">
        <v>48</v>
      </c>
      <c r="G400" s="40">
        <v>90</v>
      </c>
      <c r="H400">
        <v>0</v>
      </c>
      <c r="I400">
        <v>9128</v>
      </c>
    </row>
    <row r="401" spans="1:9" x14ac:dyDescent="0.25">
      <c r="A401">
        <v>400</v>
      </c>
      <c r="B401" s="38">
        <v>301</v>
      </c>
      <c r="C401" t="s">
        <v>148</v>
      </c>
      <c r="D401" s="39">
        <v>65.210183391925824</v>
      </c>
      <c r="E401">
        <v>8</v>
      </c>
      <c r="F401" s="40">
        <v>106</v>
      </c>
      <c r="G401" s="40">
        <v>193</v>
      </c>
      <c r="H401">
        <v>0</v>
      </c>
      <c r="I401">
        <v>21337</v>
      </c>
    </row>
    <row r="402" spans="1:9" x14ac:dyDescent="0.25">
      <c r="A402">
        <v>401</v>
      </c>
      <c r="B402" s="38">
        <v>1896</v>
      </c>
      <c r="C402" t="s">
        <v>431</v>
      </c>
      <c r="D402" s="39">
        <v>53.753497617483418</v>
      </c>
      <c r="E402">
        <v>10</v>
      </c>
      <c r="F402" s="40">
        <v>44</v>
      </c>
      <c r="G402" s="40">
        <v>81</v>
      </c>
      <c r="H402">
        <v>0</v>
      </c>
      <c r="I402">
        <v>8301</v>
      </c>
    </row>
    <row r="403" spans="1:9" x14ac:dyDescent="0.25">
      <c r="A403">
        <v>402</v>
      </c>
      <c r="B403" s="38">
        <v>642</v>
      </c>
      <c r="C403" t="s">
        <v>272</v>
      </c>
      <c r="D403" s="39">
        <v>59.842030235331684</v>
      </c>
      <c r="E403">
        <v>9</v>
      </c>
      <c r="F403" s="40">
        <v>97</v>
      </c>
      <c r="G403" s="40">
        <v>186</v>
      </c>
      <c r="H403">
        <v>0</v>
      </c>
      <c r="I403">
        <v>19919</v>
      </c>
    </row>
    <row r="404" spans="1:9" x14ac:dyDescent="0.25">
      <c r="A404">
        <v>403</v>
      </c>
      <c r="B404" s="38">
        <v>193</v>
      </c>
      <c r="C404" t="s">
        <v>104</v>
      </c>
      <c r="D404" s="39">
        <v>74.133012026560209</v>
      </c>
      <c r="E404">
        <v>7</v>
      </c>
      <c r="F404" s="40">
        <v>250</v>
      </c>
      <c r="G404" s="40">
        <v>499</v>
      </c>
      <c r="H404">
        <v>1</v>
      </c>
      <c r="I404">
        <v>55944</v>
      </c>
    </row>
  </sheetData>
  <sortState ref="B2:H404">
    <sortCondition ref="C2:C4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Gemeente</vt:lpstr>
      <vt:lpstr>Gegevens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TAN, mevr. S.Y.G.L.</cp:lastModifiedBy>
  <dcterms:created xsi:type="dcterms:W3CDTF">2011-04-12T11:56:00Z</dcterms:created>
  <dcterms:modified xsi:type="dcterms:W3CDTF">2014-03-20T09:58:04Z</dcterms:modified>
</cp:coreProperties>
</file>